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H:\UM_181220\UM_181220\Documentation, pulp_181220\"/>
    </mc:Choice>
  </mc:AlternateContent>
  <xr:revisionPtr revIDLastSave="0" documentId="13_ncr:1_{FE325A77-D3ED-4804-A488-5394D046D442}" xr6:coauthVersionLast="46" xr6:coauthVersionMax="46" xr10:uidLastSave="{00000000-0000-0000-0000-000000000000}"/>
  <bookViews>
    <workbookView xWindow="-110" yWindow="-110" windowWidth="19420" windowHeight="10420" tabRatio="745" xr2:uid="{00000000-000D-0000-FFFF-FFFF00000000}"/>
  </bookViews>
  <sheets>
    <sheet name="Start" sheetId="17" r:id="rId1"/>
    <sheet name="Production Info" sheetId="18" r:id="rId2"/>
    <sheet name="Energy - Info" sheetId="3" r:id="rId3"/>
    <sheet name="CO2 - Info" sheetId="7" r:id="rId4"/>
    <sheet name="Energy &amp; CO2 - Input" sheetId="4" r:id="rId5"/>
    <sheet name=" Water - Info" sheetId="12" r:id="rId6"/>
    <sheet name="Water - input" sheetId="13" r:id="rId7"/>
    <sheet name=" Air - info" sheetId="14" r:id="rId8"/>
    <sheet name="Air - input" sheetId="15" r:id="rId9"/>
    <sheet name="Emission data - Input" sheetId="16" r:id="rId10"/>
    <sheet name="Energy &amp; Emissions - Calc" sheetId="5" r:id="rId11"/>
  </sheets>
  <definedNames>
    <definedName name="Annual_pulp_production">'Emission data - Input'!$E$4</definedName>
    <definedName name="Co_generated_net_electricity">'Emission data - Input'!$E$7</definedName>
    <definedName name="Co_generated_net_heat">'Emission data - Input'!$E$6</definedName>
    <definedName name="Energy_types" comment="Types of energy" localSheetId="1">#REF!</definedName>
    <definedName name="Energy_types" comment="Types of energy" localSheetId="0">#REF!</definedName>
    <definedName name="Energy_types" comment="Types of energy">#REF!</definedName>
    <definedName name="External_Fuel_CO2">'Energy &amp; CO2 - Input'!$P$15</definedName>
    <definedName name="External_Fuel_Energy">'Energy &amp; CO2 - Input'!$L$15</definedName>
    <definedName name="Fuel_and_Electricity_Categories">" "</definedName>
    <definedName name="Internal_Electricity_CO2">'Energy &amp; CO2 - Input'!#REF!</definedName>
    <definedName name="Internal_Electricity_Energy">'Energy &amp; CO2 - Input'!$L$34</definedName>
    <definedName name="Internal_Fuel_CO2">'Energy &amp; CO2 - Input'!$P$14</definedName>
    <definedName name="Internal_Fuel_Energy">'Energy &amp; CO2 - Input'!$L$14</definedName>
    <definedName name="Paper_production_Adt" comment="Tonnes paper produced">'Energy &amp; Emissions - Calc'!#REF!</definedName>
    <definedName name="Purchased_Electricity_CO2">'Energy &amp; CO2 - Input'!$P$34</definedName>
    <definedName name="Purchased_Electricity_Energy">'Energy &amp; CO2 - Input'!$L$35</definedName>
    <definedName name="Sold_Electricity_CO2">'Energy &amp; CO2 - Input'!#REF!</definedName>
    <definedName name="Sold_Electricity_Energy">'Energy &amp; CO2 - Input'!$L$36</definedName>
    <definedName name="Sold_Fuel_CO2">'Energy &amp; CO2 - Input'!$P$16</definedName>
    <definedName name="Sold_Fuel_Energy">'Energy &amp; CO2 - Input'!$L$16</definedName>
    <definedName name="Specific_emssion__kg_tonne_AOX">'Emission data - Input'!$C$31</definedName>
    <definedName name="Specific_emssion__kg_tonne_COD">'Emission data - Input'!$D$31</definedName>
    <definedName name="Specific_emssion__kg_tonne_NOx">'Emission data - Input'!$F$31</definedName>
    <definedName name="Specific_emssion__kg_tonne_NOx_Deducted">'Emission data - Input'!$F$33</definedName>
    <definedName name="Specific_emssion__kg_tonne_P">'Emission data - Input'!$E$31</definedName>
    <definedName name="Specific_emssion__kg_tonne_S">'Emission data - Input'!$G$31</definedName>
    <definedName name="Specific_emssion__kg_tonne_S_Deducted">'Emission data - Input'!$G$33</definedName>
    <definedName name="Specific_emssion__kg_tonne_TRS">'Emission data - Input'!$H$31</definedName>
    <definedName name="Total_External_Fuel" localSheetId="1">'Energy &amp; CO2 - Input'!#REF!</definedName>
    <definedName name="Total_External_Fuel" localSheetId="0">'Energy &amp; CO2 - Input'!#REF!</definedName>
    <definedName name="Total_External_Fuel">'Energy &amp; CO2 - Input'!#REF!</definedName>
    <definedName name="Total_Internal_Electricity" localSheetId="1">'Energy &amp; CO2 - Input'!#REF!</definedName>
    <definedName name="Total_Internal_Electricity" localSheetId="0">'Energy &amp; CO2 - Input'!#REF!</definedName>
    <definedName name="Total_Internal_Electricity">'Energy &amp; CO2 - Input'!#REF!</definedName>
    <definedName name="Total_Internal_Fuel" localSheetId="1">'Energy &amp; CO2 - Input'!#REF!</definedName>
    <definedName name="Total_Internal_Fuel" localSheetId="0">'Energy &amp; CO2 - Input'!#REF!</definedName>
    <definedName name="Total_Internal_Fuel">'Energy &amp; CO2 - Input'!#REF!</definedName>
    <definedName name="Total_Purchased_Electricity" localSheetId="1">'Energy &amp; CO2 - Input'!#REF!</definedName>
    <definedName name="Total_Purchased_Electricity" localSheetId="0">'Energy &amp; CO2 - Input'!#REF!</definedName>
    <definedName name="Total_Purchased_Electricity">'Energy &amp; CO2 - Input'!#REF!</definedName>
    <definedName name="Total_Sold_Electricity" localSheetId="1">'Energy &amp; CO2 - Input'!#REF!</definedName>
    <definedName name="Total_Sold_Electricity" localSheetId="0">'Energy &amp; CO2 - Input'!#REF!</definedName>
    <definedName name="Total_Sold_Electricity">'Energy &amp; CO2 - Input'!#REF!</definedName>
    <definedName name="Total_Sold_Fuel" localSheetId="1">'Energy &amp; CO2 - Input'!#REF!</definedName>
    <definedName name="Total_Sold_Fuel" localSheetId="0">'Energy &amp; CO2 - Input'!#REF!</definedName>
    <definedName name="Total_Sold_Fuel">'Energy &amp; CO2 - Input'!#REF!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16" l="1"/>
  <c r="H31" i="16"/>
  <c r="D25" i="15" l="1"/>
  <c r="C31" i="15"/>
  <c r="C30" i="15"/>
  <c r="C29" i="15"/>
  <c r="C28" i="15"/>
  <c r="C27" i="15"/>
  <c r="C26" i="15"/>
  <c r="C25" i="15"/>
  <c r="D31" i="15"/>
  <c r="D30" i="15"/>
  <c r="D29" i="15"/>
  <c r="D28" i="15"/>
  <c r="D27" i="15"/>
  <c r="D26" i="15"/>
  <c r="B31" i="15" l="1"/>
  <c r="B30" i="15"/>
  <c r="B29" i="15"/>
  <c r="B28" i="15"/>
  <c r="B27" i="15"/>
  <c r="B26" i="15"/>
  <c r="B25" i="15"/>
  <c r="B24" i="15"/>
  <c r="B23" i="15"/>
  <c r="B22" i="15"/>
  <c r="C22" i="15"/>
  <c r="L40" i="4" l="1"/>
  <c r="G29" i="16" l="1"/>
  <c r="F29" i="16"/>
  <c r="E29" i="16"/>
  <c r="D29" i="16"/>
  <c r="C29" i="16"/>
  <c r="G7" i="4"/>
  <c r="G8" i="4"/>
  <c r="G9" i="4"/>
  <c r="G10" i="4"/>
  <c r="G11" i="4"/>
  <c r="G12" i="4"/>
  <c r="G13" i="4"/>
  <c r="G14" i="4"/>
  <c r="G15" i="4"/>
  <c r="G16" i="4"/>
  <c r="G17" i="4"/>
  <c r="G18" i="4"/>
  <c r="G19" i="4"/>
  <c r="G20" i="4"/>
  <c r="G21" i="4"/>
  <c r="P15" i="4" l="1"/>
  <c r="P14" i="4"/>
  <c r="P16" i="4"/>
  <c r="L16" i="4"/>
  <c r="L15" i="4"/>
  <c r="L14" i="4"/>
  <c r="L36" i="4"/>
  <c r="L34" i="4"/>
  <c r="L35" i="4"/>
  <c r="P34" i="4" s="1"/>
  <c r="E8" i="16" l="1"/>
  <c r="C23" i="15" l="1"/>
  <c r="D23" i="15"/>
  <c r="C24" i="15"/>
  <c r="D24" i="15"/>
  <c r="D22" i="15"/>
  <c r="D31" i="16" l="1"/>
  <c r="D17" i="5" s="1"/>
  <c r="E31" i="16"/>
  <c r="E17" i="5" s="1"/>
  <c r="F31" i="16"/>
  <c r="F33" i="16" s="1"/>
  <c r="G31" i="16"/>
  <c r="G33" i="16" l="1"/>
  <c r="C31" i="16"/>
  <c r="C17" i="5" s="1"/>
  <c r="O15" i="4" l="1"/>
  <c r="O16" i="4"/>
  <c r="O34" i="4"/>
  <c r="O14" i="4"/>
  <c r="E7" i="16"/>
  <c r="G17" i="5" l="1"/>
  <c r="F17" i="5"/>
  <c r="I7" i="5"/>
  <c r="C6" i="5"/>
  <c r="C7" i="5"/>
  <c r="C10" i="5"/>
  <c r="E10" i="5" s="1"/>
  <c r="C11" i="5"/>
  <c r="C12" i="5"/>
  <c r="C5" i="5"/>
  <c r="C8" i="5" l="1"/>
  <c r="I10" i="5"/>
  <c r="I5" i="5"/>
  <c r="I6" i="5"/>
  <c r="I12" i="5" l="1"/>
  <c r="K12" i="5" s="1"/>
  <c r="J17" i="5" s="1"/>
  <c r="C13" i="5"/>
  <c r="E13" i="5" s="1"/>
  <c r="I17" i="5" s="1"/>
  <c r="E8" i="5"/>
  <c r="H1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Ulla Sahlberg (Svanen)</author>
    <author>Niina Tanskanen</author>
  </authors>
  <commentList>
    <comment ref="F6" authorId="0" shapeId="0" xr:uid="{00000000-0006-0000-0400-000001000000}">
      <text>
        <r>
          <rPr>
            <sz val="9"/>
            <color indexed="81"/>
            <rFont val="Tahoma"/>
            <family val="2"/>
          </rPr>
          <t xml:space="preserve">Default Net Calorific Values are provided in Annex VI of Regulation (EU) No 601/2012 on the monitoring and reporting of greenhouse gas emissions. Specific Net Calorific Values may be used instead of the generic ones so long as the specific values have been determined in such a manner that relevant respects the requirements of Regulation (EU) No 601/2012.
</t>
        </r>
      </text>
    </comment>
    <comment ref="H6" authorId="1" shapeId="0" xr:uid="{00000000-0006-0000-0400-000002000000}">
      <text>
        <r>
          <rPr>
            <sz val="9"/>
            <color indexed="81"/>
            <rFont val="Tahoma"/>
            <family val="2"/>
          </rPr>
          <t xml:space="preserve">Default values for CO2 emission factors are provided in Annex VI of Regulation (EU) No 601/2012 on the monitoring and reporting of greenhouse gas emissions. Specific CO2 emission factors may be used instead of the generic ones so long as the specific values have been determined in such a manner that relevant respects the requirements of Regulation (EU) No 601/2012.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Ulla Sahlberg (Svanen)</author>
  </authors>
  <commentList>
    <comment ref="C6" authorId="0" shapeId="0" xr:uid="{00000000-0006-0000-0600-000001000000}">
      <text>
        <r>
          <rPr>
            <sz val="9"/>
            <color indexed="81"/>
            <rFont val="Tahoma"/>
            <family val="2"/>
          </rPr>
          <t>COD and TOC: Daily
P: Weekly
AOX: Once every 2 months</t>
        </r>
      </text>
    </comment>
    <comment ref="D6" authorId="0" shapeId="0" xr:uid="{00000000-0006-0000-0600-000002000000}">
      <text>
        <r>
          <rPr>
            <sz val="9"/>
            <color indexed="81"/>
            <rFont val="Tahoma"/>
            <family val="2"/>
          </rPr>
          <t>COD: ISO 15705 or ISO 6060
P: ISO 6878
ISO 9562
AOX: ISO 9562 
TOC: EN 1484</t>
        </r>
      </text>
    </comment>
    <comment ref="E6" authorId="0" shapeId="0" xr:uid="{00000000-0006-0000-0600-000003000000}">
      <text>
        <r>
          <rPr>
            <sz val="9"/>
            <color indexed="81"/>
            <rFont val="Tahoma"/>
            <family val="2"/>
          </rPr>
          <t xml:space="preserve">Sampling frequency may differ from testing frequency in cases i.e. where P samples are collected daily, mixed and analysed once a week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Ulla Sahlberg (Svanen)</author>
  </authors>
  <commentList>
    <comment ref="H7" authorId="0" shapeId="0" xr:uid="{00000000-0006-0000-0800-000001000000}">
      <text>
        <r>
          <rPr>
            <b/>
            <sz val="9"/>
            <color indexed="81"/>
            <rFont val="Tahoma"/>
            <family val="2"/>
          </rPr>
          <t>Accepted test methods:</t>
        </r>
        <r>
          <rPr>
            <sz val="9"/>
            <color indexed="81"/>
            <rFont val="Tahoma"/>
            <family val="2"/>
          </rPr>
          <t xml:space="preserve">
NOx: EN 14792 or ISO 11564
</t>
        </r>
      </text>
    </comment>
    <comment ref="G21" authorId="0" shapeId="0" xr:uid="{00000000-0006-0000-0800-000002000000}">
      <text>
        <r>
          <rPr>
            <b/>
            <sz val="9"/>
            <color indexed="81"/>
            <rFont val="Tahoma"/>
            <family val="2"/>
          </rPr>
          <t>Accepted test methods:</t>
        </r>
        <r>
          <rPr>
            <sz val="9"/>
            <color indexed="81"/>
            <rFont val="Tahoma"/>
            <family val="2"/>
          </rPr>
          <t xml:space="preserve">
S (sulphur oxides): EN 14791 or EPA no 8
S (content in oil): ISO 8754
S content in coal: ISO 1957
S content in biomass: EN 15289
</t>
        </r>
      </text>
    </comment>
    <comment ref="K21" authorId="0" shapeId="0" xr:uid="{00000000-0006-0000-0800-000003000000}">
      <text>
        <r>
          <rPr>
            <b/>
            <sz val="9"/>
            <color indexed="81"/>
            <rFont val="Tahoma"/>
            <family val="2"/>
          </rPr>
          <t>Accepted test methods:</t>
        </r>
        <r>
          <rPr>
            <sz val="9"/>
            <color indexed="81"/>
            <rFont val="Tahoma"/>
            <family val="2"/>
          </rPr>
          <t xml:space="preserve">
TRS: EPA no 15A,16A or 16B
</t>
        </r>
      </text>
    </comment>
  </commentList>
</comments>
</file>

<file path=xl/sharedStrings.xml><?xml version="1.0" encoding="utf-8"?>
<sst xmlns="http://schemas.openxmlformats.org/spreadsheetml/2006/main" count="377" uniqueCount="292">
  <si>
    <t>Fuel:</t>
  </si>
  <si>
    <t>Unit</t>
  </si>
  <si>
    <t>Electricity:</t>
  </si>
  <si>
    <t>Fuel type</t>
  </si>
  <si>
    <t>kWh</t>
  </si>
  <si>
    <t>Purchased Electricity</t>
  </si>
  <si>
    <t>Sold Electricity</t>
  </si>
  <si>
    <t>Sold Fuel</t>
  </si>
  <si>
    <t>Internal Electricity</t>
  </si>
  <si>
    <t>Internal Fuel</t>
  </si>
  <si>
    <t>Total internal fuel consumption:</t>
  </si>
  <si>
    <t>Total internal electricity generation:</t>
  </si>
  <si>
    <t>Total purchased electricity:</t>
  </si>
  <si>
    <t>Total sold electricity:</t>
  </si>
  <si>
    <t>kg</t>
  </si>
  <si>
    <t>CO2</t>
  </si>
  <si>
    <t>Total internal fuel emission:</t>
  </si>
  <si>
    <t>Total sold fuel emission:</t>
  </si>
  <si>
    <t>Energy Calculations</t>
  </si>
  <si>
    <t>Sum:</t>
  </si>
  <si>
    <t>Total</t>
  </si>
  <si>
    <t>Applicant company name:</t>
  </si>
  <si>
    <t>About this file</t>
  </si>
  <si>
    <t>Person responsible for data submitted:</t>
  </si>
  <si>
    <t>Fuel category</t>
  </si>
  <si>
    <t>Commission Decision (EU) 2019/70</t>
  </si>
  <si>
    <t>Commission Decision(EU) 2019/70</t>
  </si>
  <si>
    <t>Allocation</t>
  </si>
  <si>
    <t>EU Ecolabel for Paper (Pulp Production)</t>
  </si>
  <si>
    <t>Integrated Mills</t>
  </si>
  <si>
    <t>Production site:</t>
  </si>
  <si>
    <t>E-mail address person responsible:</t>
  </si>
  <si>
    <t>Trade name of the pulp(s) in the application:</t>
  </si>
  <si>
    <t>Is the pulp production integrated with the paper production?</t>
  </si>
  <si>
    <t>Description of the Production Technology including the description of the energy supply :</t>
  </si>
  <si>
    <t>If "No", which pulps are not covered?</t>
  </si>
  <si>
    <t>Is the mill certified with</t>
  </si>
  <si>
    <t>* ISO 9001?</t>
  </si>
  <si>
    <t>* 14001?</t>
  </si>
  <si>
    <t>* EMAS?</t>
  </si>
  <si>
    <t>Measurements of Water Emissions</t>
  </si>
  <si>
    <t>The required water emission parameters to be measured from the production of pulp mill are:</t>
  </si>
  <si>
    <t>* Chemical Oxygen Demand, COD</t>
  </si>
  <si>
    <t>* Total Phosphorus, P</t>
  </si>
  <si>
    <t>Sampling place(s)</t>
  </si>
  <si>
    <t>Annual averages</t>
  </si>
  <si>
    <t>Water treatment by external part</t>
  </si>
  <si>
    <t>In cases where mill effluent is sent to a municipal or other third-party wastewater treatment plant, unfiltered and unsettled samples from the mill effluent sewer discharge point shall be analysed and the results multiplied by a standard removal efficiency factor for the municipal or third-party wastewater treatment plant. The removal efficiency factor shall be based on information provided by the operator of the municipal or other third-party wastewater treatment plant.</t>
  </si>
  <si>
    <t>Measurement frequecy</t>
  </si>
  <si>
    <t>COD:</t>
  </si>
  <si>
    <t>Daily</t>
  </si>
  <si>
    <t>Total P:</t>
  </si>
  <si>
    <t>Weekly</t>
  </si>
  <si>
    <t>(TOC:</t>
  </si>
  <si>
    <t>Daily)</t>
  </si>
  <si>
    <t>AOX:</t>
  </si>
  <si>
    <t>Accepted test methods</t>
  </si>
  <si>
    <t>ISO 15705 or ISO 6060</t>
  </si>
  <si>
    <t>ISO 6878</t>
  </si>
  <si>
    <t>TOC:</t>
  </si>
  <si>
    <t xml:space="preserve">ISO 9562 </t>
  </si>
  <si>
    <t>Sampling frequency</t>
  </si>
  <si>
    <t>Test method*</t>
  </si>
  <si>
    <t>Testing frequency**</t>
  </si>
  <si>
    <t>Name of the laboratory</t>
  </si>
  <si>
    <t>Accreditation number</t>
  </si>
  <si>
    <t>Laboratory is covered by ISO 9001</t>
  </si>
  <si>
    <t>P, Phosphorus</t>
  </si>
  <si>
    <t>AOX, Adsorbable organic halogens***</t>
  </si>
  <si>
    <t>If the mill uses rapid tests fill in:</t>
  </si>
  <si>
    <t>Calibrating frequency</t>
  </si>
  <si>
    <t>Calibrating laboratory</t>
  </si>
  <si>
    <t>Emissions to Air Measurements</t>
  </si>
  <si>
    <t>The required air emission parameters to be measured from the production of the pulp on the pulp mill are:</t>
  </si>
  <si>
    <t>* Total Reduced Sulphur, TRS</t>
  </si>
  <si>
    <t xml:space="preserve">Emissions to air shall include all emissions of S and NOx that occur during the production of pulp, including steam generated outside the production site, minus any emissions allocated to the production of electricity and sold heat/fuel. </t>
  </si>
  <si>
    <t xml:space="preserve">S:                                                                                                                                                                                                </t>
  </si>
  <si>
    <t xml:space="preserve">from boilers with a capacity &gt; 50 MW, continuously,  </t>
  </si>
  <si>
    <t>from boilers and dries (hoods) with a capacity &lt; 50 MW, once a year</t>
  </si>
  <si>
    <t>TRS:</t>
  </si>
  <si>
    <t>NOx:</t>
  </si>
  <si>
    <t>EN 14792 or ISO 11564</t>
  </si>
  <si>
    <t>EN 14791 or EPA no 8</t>
  </si>
  <si>
    <t>EPA no 15A,16A or 16B</t>
  </si>
  <si>
    <t>ISO 8754</t>
  </si>
  <si>
    <t>ISO 1957</t>
  </si>
  <si>
    <t>EN 15289</t>
  </si>
  <si>
    <t>Verifications to be submitted</t>
  </si>
  <si>
    <t>Test reports from the measurements of NOx and S.</t>
  </si>
  <si>
    <t>Measurements of Air Emissions</t>
  </si>
  <si>
    <t>NOx</t>
  </si>
  <si>
    <t xml:space="preserve"> Emission Source</t>
  </si>
  <si>
    <t>Capacity*</t>
  </si>
  <si>
    <t>Sampling point</t>
  </si>
  <si>
    <t>Name of the test method</t>
  </si>
  <si>
    <t>Name of the testing organisation</t>
  </si>
  <si>
    <t>Test frequency, TRS*</t>
  </si>
  <si>
    <t>Boiler 1</t>
  </si>
  <si>
    <t>Boiler 2</t>
  </si>
  <si>
    <t>Boiler 3</t>
  </si>
  <si>
    <t>Other</t>
  </si>
  <si>
    <t>*Note: Emissions of S and NOx shall be measured on a continuous basis (for emissions from boilers with a capacity exceeding 50 MW) or a periodic basis (at least once a year for boilers and driers with a capacity less than 50 MW each).</t>
  </si>
  <si>
    <t>Fill in the values for the monthly average emissions in the table below. The specific emissions for each parameter will be calculted automaically.</t>
  </si>
  <si>
    <t>The specific emission values  shall be submited to the paper producer for the emission and energi points calculation for the paper</t>
  </si>
  <si>
    <t>Monthly test results for Pulp Producer</t>
  </si>
  <si>
    <t>Waste Water Emissions, kg</t>
  </si>
  <si>
    <t>Air Emissions, kg</t>
  </si>
  <si>
    <t>AOX</t>
  </si>
  <si>
    <t>COD</t>
  </si>
  <si>
    <t>P</t>
  </si>
  <si>
    <t>S</t>
  </si>
  <si>
    <t>TRS</t>
  </si>
  <si>
    <t>January</t>
  </si>
  <si>
    <t>February</t>
  </si>
  <si>
    <t>April</t>
  </si>
  <si>
    <t>May</t>
  </si>
  <si>
    <t>June</t>
  </si>
  <si>
    <t>July</t>
  </si>
  <si>
    <t>August</t>
  </si>
  <si>
    <t>September</t>
  </si>
  <si>
    <t>October</t>
  </si>
  <si>
    <t>November</t>
  </si>
  <si>
    <t>December</t>
  </si>
  <si>
    <t>For Pulp Producer</t>
  </si>
  <si>
    <t>Do You as a pulp manufacturer allow that EU Ecolabel share the pulp data with the applicant paper producers?</t>
  </si>
  <si>
    <t>Total sold fuel:</t>
  </si>
  <si>
    <t>Paper manufacturers need some data regarding your pulp to verify that their papers comply with the requirements of EU Ecolabel and the data needed is energy usage and emissions generated during pulp production. Therefore, pulp manufacturers must supply paper manufacturers with data above, either via EU Ecolabel Competent Body or if paper manufacturer requests it directly. </t>
  </si>
  <si>
    <t>Is the documentation valid for all pulps produced at the mill?</t>
  </si>
  <si>
    <t>* This data is required to calculate the deduction of co-generated electricity's share of S and NOx emissions.</t>
  </si>
  <si>
    <t>Net heat production from co-generation plant: *</t>
  </si>
  <si>
    <t>Internally generated electricity (net from co-generation plant): *</t>
  </si>
  <si>
    <t>Annual pulp production:</t>
  </si>
  <si>
    <t>Pulp types (reference)</t>
  </si>
  <si>
    <t>Bleached chemical pulp not from Eucalyptus (sulphate)</t>
  </si>
  <si>
    <t>Bleached chemical pulp from Eucalyptus (sulphate)</t>
  </si>
  <si>
    <t>Bleached chemical pulp (sulphite)</t>
  </si>
  <si>
    <t>CTMP/CMP</t>
  </si>
  <si>
    <t>CTMP/CMP with biomass-based steam using flash-drying</t>
  </si>
  <si>
    <t>Groundwood</t>
  </si>
  <si>
    <t>Groundwood, highly bleached</t>
  </si>
  <si>
    <t>Magnefite pulp</t>
  </si>
  <si>
    <t>Recycled fibre pulp without de-inking</t>
  </si>
  <si>
    <t>Recycled fibre pulp with de-inking</t>
  </si>
  <si>
    <t>TMP</t>
  </si>
  <si>
    <t>TMP, highly bleached</t>
  </si>
  <si>
    <t>Unbleached chemical pulp</t>
  </si>
  <si>
    <t>Proportion of co-generated electricity's emission:</t>
  </si>
  <si>
    <t>In the same manner, the energy use (fuel and electricity) of the pulp production shall be included in the total energy use of the paper to be EU Ecolabelled and the resulting CO2 emissions of the paper production. The pulp producer shall, therefore, report the energy and CO2 emission data to the paper producer.</t>
  </si>
  <si>
    <t>Documentation of data and calculations needed to verify Criteria 1 "Emissions to water and air" and Criterion 2 "Energy use " are done in the different tabs of this spreadsheet.</t>
  </si>
  <si>
    <t>Please start the documentation by filling in the production information and then continue by reading the information in the yellow “Info tabs”, that contain instructions and explanations for the information required.</t>
  </si>
  <si>
    <t xml:space="preserve">The green “Input tabs” contain forms for entering data about pulp, energy use and emissions, used in blue “Result tabs” showing results of calculations. </t>
  </si>
  <si>
    <t>Background for calculation of the fuel and electricity use of the pulp production:</t>
  </si>
  <si>
    <t>The energy consumption data must be specific for the pulp used in the paper product to be EU Ecolabelled. Measurements are, therefore, required if the pulp manufacturer also produces other pulps and cannot distinguish between energy consumption of the different pulp types. However, if all pulps at the same paper mill are of equal quality the average energy use data can be used for all of them.</t>
  </si>
  <si>
    <t>Within the mill, the energy calculations encompass the entire pulp production process, from wood handling or deinking of the recycled paper, to drying of the finished pulp. Energy calculations do not, however, include energy consumed in transporting raw materials, in converting and packaging, or in waste water treatment. Note that any fuels produced at the mill, and used in other processes than pulp production, can be omitted.</t>
  </si>
  <si>
    <t xml:space="preserve">The use of electricity and fuel must be documented in the form of calculations based on bills and electricity meter readings. Any background documents and bills, or other documents with relevant information, shall be available at an eventual EU Ecolabel audit. </t>
  </si>
  <si>
    <t>Where steam is generated using electricity as the heat source, the heat value of the steam shall be calculated, then divided by 0.8 and added to the total fuel use, and amount of electricity omitted.</t>
  </si>
  <si>
    <t>Any terms and definitions used for application must be documented and explained.</t>
  </si>
  <si>
    <t>Fill in amount of used fuels and electricity for the pulp production in the tables on tab "Energy &amp; CO2 - Input". The fuels shall be separated into the six different categories of fuels, taking note of if electricity is purchased or internally generated.</t>
  </si>
  <si>
    <t>Any sold heat shall be recalculated to fuel before subtraction.</t>
  </si>
  <si>
    <t xml:space="preserve">Purchased electricity and internally generated electricity must both be reported. </t>
  </si>
  <si>
    <t>The electricity in the calculation above is the electricity produced at the co-generation plant. The heat in this calculation is the net heat delivered from the co-generation plant used in the pulp production.</t>
  </si>
  <si>
    <r>
      <t>In Criterion 1 it states:</t>
    </r>
    <r>
      <rPr>
        <i/>
        <sz val="11"/>
        <color rgb="FF000000"/>
        <rFont val="Calibri"/>
        <family val="2"/>
        <scheme val="minor"/>
      </rPr>
      <t xml:space="preserve"> The paper producer shall provide detailed test data used in emission calculations showing compliance with the criterion 1. </t>
    </r>
    <r>
      <rPr>
        <sz val="11"/>
        <color rgb="FF000000"/>
        <rFont val="Calibri"/>
        <family val="2"/>
        <scheme val="minor"/>
      </rPr>
      <t>The detailed test data includes data from the pulp production as well.</t>
    </r>
  </si>
  <si>
    <t>The emission data shall in the first place be provided for each type of pulp produced. However, in some cases it is not necessary to know the water emissions separately for pulp and paper production as in case of integrated production (e.g. DIP and paper) where only one type of paper is produced. Where the pulp is sold as a market pulp, the emissions to water from the pulp production shall always be measured regardless if the production is integrated or not.</t>
  </si>
  <si>
    <r>
      <t>Total organic carbon (TOC)</t>
    </r>
    <r>
      <rPr>
        <sz val="11"/>
        <color rgb="FF000000"/>
        <rFont val="Calibri"/>
        <family val="2"/>
        <scheme val="minor"/>
      </rPr>
      <t xml:space="preserve"> measurement shall be accepted as long as a correlation between TOC and COD results has been established for the site. The correlation factor shall be established by measurements of both COD and TOC on the same sample during significantly long time period. Factors accepted by authorities may also be accepted by the Competent Body. The results of TOC measurements shall be recalculated to COD when reporting the values to Competent body.</t>
    </r>
  </si>
  <si>
    <r>
      <t xml:space="preserve">*Adsorbable organic halogens, AOX </t>
    </r>
    <r>
      <rPr>
        <sz val="11"/>
        <color rgb="FF000000"/>
        <rFont val="Calibri"/>
        <family val="2"/>
        <scheme val="minor"/>
      </rPr>
      <t>(shall only be measured in processes where chlorine compounds are used for bleaching the pulp)</t>
    </r>
  </si>
  <si>
    <t xml:space="preserve">Measurements of emissions to water shall be taken on unfiltered and unsettled samples at the effluent discharge point of the mill’s wastewater treatment plant. A sample shall be composed of a representative 24-hour collection sample (daily samples), e.g. flow-proportional sampling or an equivalent procedure. </t>
  </si>
  <si>
    <t>Data shall be reported as annual averages, except in cases where:</t>
  </si>
  <si>
    <t>* the production campaign is for a limited period only;</t>
  </si>
  <si>
    <t>* the production plant is new or has been rebuilt, in which case the measurements shall be based on at least 45 subsequent days of stable running of the plant.</t>
  </si>
  <si>
    <t>Once every 2 months</t>
  </si>
  <si>
    <t>Equivalent test methods may be used, but then a statement from a competent third party is required. In the statement, it must be justified how the used test methods are equivalent to the standards above.</t>
  </si>
  <si>
    <t>Rapid tests can also be used to monitor emissions, if they are calibrated regularly (e.g. monthly) against the relevant aforementioned standards, or suitable equivalents.</t>
  </si>
  <si>
    <r>
      <t xml:space="preserve">In Criterion 1 it states: </t>
    </r>
    <r>
      <rPr>
        <i/>
        <sz val="11"/>
        <color rgb="FF000000"/>
        <rFont val="Calibri"/>
        <family val="2"/>
        <scheme val="minor"/>
      </rPr>
      <t>The paper producer shall provide detailed test data used in emission calculations showing compliance with the criterion 1.</t>
    </r>
    <r>
      <rPr>
        <sz val="11"/>
        <color rgb="FF000000"/>
        <rFont val="Calibri"/>
        <family val="2"/>
        <scheme val="minor"/>
      </rPr>
      <t xml:space="preserve"> This includes emission data from pulp production as well.</t>
    </r>
  </si>
  <si>
    <t>* Nitrogen Oxides, NOx</t>
  </si>
  <si>
    <t>* Oxidised Sulphur, S (SO2)</t>
  </si>
  <si>
    <t>Data shall be reported as annual averages except in cases where:                                                                                                                                                                                      * the production campaign is for a limited period only;                                                                                                                                                                                                                             * the production plant is new or has been rebuilt, in which case the measurements shall be based on at least 45 subsequent days of stable running of the plant.</t>
  </si>
  <si>
    <t xml:space="preserve">The reported emission values for sulphur to air shall include both SO2 (oxidised S recalculated to S) and total reduced sulphur (TRS) emissions (dimethyl sulphide, methyl mercaptan, hydrogen sulphide, and the like). Measurements shall include all energy plants at the pulp mill, such as recovery boilers, lime kilns, steam boilers and destructor furnaces for strong smelling gases. Diffuse emissions shall be taken into account.  </t>
  </si>
  <si>
    <t>In cases where the same steam boilers are providing steam to all pulp production at the mill, producing equivalent pulp grades, the specific air emission is calculated by diving the measured NOx/S emissions (kg) by the annual production of pulp (tonne). In cases where different pulp grades are produced at the same mill, the specific emissions of the pulps can be calculated from the emission of NOx/S of the steam production (as NOx kg/kWh or S kg/kWh).  When the amount of steam (kWh) consumed and amount pulp produced are known, the specific air emissions expressed as NOx/S kg/tonne paper can be calculated.</t>
  </si>
  <si>
    <t>In cases where co-generation of heat and electricity occurs at the same plant, the emissions of S and NOx resulting from on-site electricity generation can be deducted from the total amount. The following equation shall be used to calculate the proportion of emissions resulting from electricity generation:</t>
  </si>
  <si>
    <t>The electricity in the calculation above is the electricity produced at the co-generation plant and the heat is the net heat delivered from the co-generation plant to the pulp production.</t>
  </si>
  <si>
    <t>Measurement frequency</t>
  </si>
  <si>
    <r>
      <t>NOx</t>
    </r>
    <r>
      <rPr>
        <sz val="11"/>
        <color rgb="FF000000"/>
        <rFont val="Calibri"/>
        <family val="2"/>
        <scheme val="minor"/>
      </rPr>
      <t xml:space="preserve">:  </t>
    </r>
  </si>
  <si>
    <t xml:space="preserve">from boilers with a capacity &gt; 50 MW, continuously, </t>
  </si>
  <si>
    <t>from boilers with a capacity &lt; 50 MW, once a year</t>
  </si>
  <si>
    <t>from boilers with a capacity &gt; 50 MW, continuously,</t>
  </si>
  <si>
    <t>The S emissions related to the heat energy generation from oil, coal and other external fuels with known S content, may be calculated instead of measured.</t>
  </si>
  <si>
    <r>
      <t>S (sulphur oxides)</t>
    </r>
    <r>
      <rPr>
        <sz val="11"/>
        <color rgb="FF000000"/>
        <rFont val="Calibri"/>
        <family val="2"/>
        <scheme val="minor"/>
      </rPr>
      <t>:</t>
    </r>
  </si>
  <si>
    <t>TRS (total reduced oxides)</t>
  </si>
  <si>
    <r>
      <t>S (content in oil)</t>
    </r>
    <r>
      <rPr>
        <sz val="11"/>
        <color rgb="FF000000"/>
        <rFont val="Calibri"/>
        <family val="2"/>
        <scheme val="minor"/>
      </rPr>
      <t>:</t>
    </r>
  </si>
  <si>
    <r>
      <t>S (content in coal)</t>
    </r>
    <r>
      <rPr>
        <sz val="11"/>
        <color rgb="FF000000"/>
        <rFont val="Calibri"/>
        <family val="2"/>
        <scheme val="minor"/>
      </rPr>
      <t>:</t>
    </r>
  </si>
  <si>
    <r>
      <t>S (content in biomass)</t>
    </r>
    <r>
      <rPr>
        <sz val="11"/>
        <color rgb="FF000000"/>
        <rFont val="Calibri"/>
        <family val="2"/>
        <scheme val="minor"/>
      </rPr>
      <t>:</t>
    </r>
  </si>
  <si>
    <t>Equivalent test methods may be used but then a statement from a competent third party is required. In the statement it must be justified how the used test methods areequivalent to the standards above.</t>
  </si>
  <si>
    <t>Calculations showing how the resulting specific air emissions are achieved from the test result in the test report.</t>
  </si>
  <si>
    <t>Pulp type:</t>
  </si>
  <si>
    <t>March</t>
  </si>
  <si>
    <t>Paper producer shall state emissions to air and/or water for any papers to be EU Ecolabelled and data used for these calculations include the emissions from both pulp and paper production. Therefore, the pulp producers must submit their emission data and measurement details to the paper producer.</t>
  </si>
  <si>
    <t>Net calorific value</t>
  </si>
  <si>
    <t>Fuel type description</t>
  </si>
  <si>
    <t>Fuel</t>
  </si>
  <si>
    <t>Electricity</t>
  </si>
  <si>
    <t>Electricity type description</t>
  </si>
  <si>
    <t>Amount</t>
  </si>
  <si>
    <t>kWh/TJ</t>
  </si>
  <si>
    <t>Electricity usage</t>
  </si>
  <si>
    <t>Fuel usage</t>
  </si>
  <si>
    <t>For Paper Manufacters:</t>
  </si>
  <si>
    <t>Conversion factor</t>
  </si>
  <si>
    <t>(t/TJ)</t>
  </si>
  <si>
    <t>http://eur-lex.europa.eu/LexUriServ/LexUriServ.do?uri=OJ:L:2012:181:0030:0104:en:PDF</t>
  </si>
  <si>
    <t xml:space="preserve">Purchased fuel, fuel produced within the plant and fuel from waste products must all be specified. This means, for example, wood waste, bark, sawdust, liquors and sludge must be included in the calculations to the extent that their thermal values (net calorific value) contribute to the energy supplied to the process. However, only 80% of the heat from such sources need to be counted. The fuel used to produce both heat and electricity on-site must be stated. Fuel use calculations are based on the effective thermal value of the dry matter (lower calorific value).  </t>
  </si>
  <si>
    <t>For black liquour the value 12,7 GJ/t dry matter may be used or the measured own values of the manufacturer</t>
  </si>
  <si>
    <t>Explanation of values and factors for fuel</t>
  </si>
  <si>
    <t>* Note: If equivalent test methods are used submit a statement from a competent third partywhere it is justified how the used test methods can be considered to be equivalent with the standards in the criterion.</t>
  </si>
  <si>
    <t>** Note: Submit explanition if the testing frequency is different from the sampling frequency</t>
  </si>
  <si>
    <t>*** Note: Only be measured in processes where chlorine compounds are used for bleaching the pulp</t>
  </si>
  <si>
    <t>Test frequency, NOx*</t>
  </si>
  <si>
    <t>Test frequency, S*</t>
  </si>
  <si>
    <t>Emission Source</t>
  </si>
  <si>
    <t>EN 1484</t>
  </si>
  <si>
    <t>The resulting data shall be submitted to the paper producers or the Competent Body, for use in their calculations.</t>
  </si>
  <si>
    <t>Energy content</t>
  </si>
  <si>
    <t>(TJ/Unit)</t>
  </si>
  <si>
    <t>TJ</t>
  </si>
  <si>
    <t>Unit = unit for amount (e.g. kWh, Nm3, TJ, tonne, or other)</t>
  </si>
  <si>
    <t>Total for year:</t>
  </si>
  <si>
    <t>Date</t>
  </si>
  <si>
    <t>Notes</t>
  </si>
  <si>
    <t>Purchased Fuel</t>
  </si>
  <si>
    <t>Total purchased fuel consumption:</t>
  </si>
  <si>
    <t>Total purchased fuel emission:</t>
  </si>
  <si>
    <t>Total purchased electricity emission:</t>
  </si>
  <si>
    <r>
      <t>Fuel use of pulp (F</t>
    </r>
    <r>
      <rPr>
        <vertAlign val="subscript"/>
        <sz val="11"/>
        <color rgb="FF000000"/>
        <rFont val="Calibri"/>
        <family val="2"/>
        <scheme val="minor"/>
      </rPr>
      <t>pulp,i</t>
    </r>
    <r>
      <rPr>
        <sz val="11"/>
        <color rgb="FF000000"/>
        <rFont val="Calibri"/>
        <family val="2"/>
        <scheme val="minor"/>
      </rPr>
      <t xml:space="preserve"> ) = internally produced fuel + purchased fuel – sold fuel – 1.25 × internally produced electricity</t>
    </r>
  </si>
  <si>
    <r>
      <t>Electricity use of pulp (E</t>
    </r>
    <r>
      <rPr>
        <vertAlign val="subscript"/>
        <sz val="11"/>
        <color rgb="FF000000"/>
        <rFont val="Calibri"/>
        <family val="2"/>
        <scheme val="minor"/>
      </rPr>
      <t xml:space="preserve">pulp,i </t>
    </r>
    <r>
      <rPr>
        <sz val="11"/>
        <color rgb="FF000000"/>
        <rFont val="Calibri"/>
        <family val="2"/>
        <scheme val="minor"/>
      </rPr>
      <t>)</t>
    </r>
    <r>
      <rPr>
        <vertAlign val="subscript"/>
        <sz val="11"/>
        <color rgb="FF000000"/>
        <rFont val="Calibri"/>
        <family val="2"/>
        <scheme val="minor"/>
      </rPr>
      <t xml:space="preserve"> </t>
    </r>
    <r>
      <rPr>
        <sz val="11"/>
        <color rgb="FF000000"/>
        <rFont val="Calibri"/>
        <family val="2"/>
        <scheme val="minor"/>
      </rPr>
      <t>= internally produced electricity + purchased electricity – sold electricity</t>
    </r>
  </si>
  <si>
    <t>Description on how diffuse TRS emissions have been taken into account.</t>
  </si>
  <si>
    <r>
      <t>Electricity use (E</t>
    </r>
    <r>
      <rPr>
        <vertAlign val="subscript"/>
        <sz val="11"/>
        <color theme="1"/>
        <rFont val="Calibri"/>
        <family val="2"/>
        <scheme val="minor"/>
      </rPr>
      <t>pulp,i</t>
    </r>
    <r>
      <rPr>
        <sz val="11"/>
        <color theme="1"/>
        <rFont val="Calibri"/>
        <family val="2"/>
        <scheme val="minor"/>
      </rPr>
      <t xml:space="preserve">) </t>
    </r>
  </si>
  <si>
    <r>
      <t>CO</t>
    </r>
    <r>
      <rPr>
        <vertAlign val="subscript"/>
        <sz val="11"/>
        <color theme="1"/>
        <rFont val="Calibri"/>
        <family val="2"/>
        <scheme val="minor"/>
      </rPr>
      <t>2</t>
    </r>
    <r>
      <rPr>
        <sz val="11"/>
        <color theme="1"/>
        <rFont val="Calibri"/>
        <family val="2"/>
        <scheme val="minor"/>
      </rPr>
      <t xml:space="preserve"> emission</t>
    </r>
  </si>
  <si>
    <r>
      <t>Carbon Dioxide (CO</t>
    </r>
    <r>
      <rPr>
        <vertAlign val="subscript"/>
        <sz val="11"/>
        <color theme="1"/>
        <rFont val="Calibri"/>
        <family val="2"/>
        <scheme val="minor"/>
      </rPr>
      <t>2</t>
    </r>
    <r>
      <rPr>
        <sz val="11"/>
        <color theme="1"/>
        <rFont val="Calibri"/>
        <family val="2"/>
        <scheme val="minor"/>
      </rPr>
      <t>) Calculations</t>
    </r>
  </si>
  <si>
    <r>
      <t>Oxidised Sulphur (SO</t>
    </r>
    <r>
      <rPr>
        <vertAlign val="subscript"/>
        <sz val="14"/>
        <color theme="0"/>
        <rFont val="Calibri"/>
        <family val="2"/>
        <scheme val="minor"/>
      </rPr>
      <t>2</t>
    </r>
    <r>
      <rPr>
        <sz val="14"/>
        <color theme="0"/>
        <rFont val="Calibri"/>
        <family val="2"/>
        <scheme val="minor"/>
      </rPr>
      <t>)</t>
    </r>
  </si>
  <si>
    <t>Total Reduced Sulphur (TRS)</t>
  </si>
  <si>
    <r>
      <t>CO</t>
    </r>
    <r>
      <rPr>
        <vertAlign val="subscript"/>
        <sz val="11"/>
        <color theme="1"/>
        <rFont val="Calibri"/>
        <family val="2"/>
        <scheme val="minor"/>
      </rPr>
      <t>2</t>
    </r>
    <r>
      <rPr>
        <sz val="11"/>
        <color theme="1"/>
        <rFont val="Calibri"/>
        <family val="2"/>
        <scheme val="minor"/>
      </rPr>
      <t xml:space="preserve"> Emission factor</t>
    </r>
  </si>
  <si>
    <r>
      <t>CO</t>
    </r>
    <r>
      <rPr>
        <b/>
        <vertAlign val="subscript"/>
        <sz val="11"/>
        <color theme="1"/>
        <rFont val="Calibri"/>
        <family val="2"/>
        <scheme val="minor"/>
      </rPr>
      <t>2</t>
    </r>
    <r>
      <rPr>
        <b/>
        <sz val="11"/>
        <color theme="1"/>
        <rFont val="Calibri"/>
        <family val="2"/>
        <scheme val="minor"/>
      </rPr>
      <t xml:space="preserve"> factor for purchased electricity</t>
    </r>
  </si>
  <si>
    <r>
      <t>CO</t>
    </r>
    <r>
      <rPr>
        <vertAlign val="subscript"/>
        <sz val="11"/>
        <color theme="1"/>
        <rFont val="Calibri"/>
        <family val="2"/>
        <scheme val="minor"/>
      </rPr>
      <t>2</t>
    </r>
    <r>
      <rPr>
        <sz val="11"/>
        <color theme="1"/>
        <rFont val="Calibri"/>
        <family val="2"/>
        <scheme val="minor"/>
      </rPr>
      <t xml:space="preserve"> Emission factor = number of tonnes CO</t>
    </r>
    <r>
      <rPr>
        <vertAlign val="subscript"/>
        <sz val="11"/>
        <color theme="1"/>
        <rFont val="Calibri"/>
        <family val="2"/>
        <scheme val="minor"/>
      </rPr>
      <t>2</t>
    </r>
    <r>
      <rPr>
        <sz val="11"/>
        <color theme="1"/>
        <rFont val="Calibri"/>
        <family val="2"/>
        <scheme val="minor"/>
      </rPr>
      <t xml:space="preserve"> per TJ (e.g. 56.1 if Natural Gas)</t>
    </r>
  </si>
  <si>
    <r>
      <t>Energy content = amount of Unit converted to TJ (used to calculate kg CO</t>
    </r>
    <r>
      <rPr>
        <vertAlign val="subscript"/>
        <sz val="11"/>
        <color theme="1"/>
        <rFont val="Calibri"/>
        <family val="2"/>
        <scheme val="minor"/>
      </rPr>
      <t>2</t>
    </r>
    <r>
      <rPr>
        <sz val="11"/>
        <color theme="1"/>
        <rFont val="Calibri"/>
        <family val="2"/>
        <scheme val="minor"/>
      </rPr>
      <t>)</t>
    </r>
  </si>
  <si>
    <r>
      <t>Specify the CO</t>
    </r>
    <r>
      <rPr>
        <vertAlign val="subscript"/>
        <sz val="11"/>
        <color rgb="FF000000"/>
        <rFont val="Calibri"/>
        <family val="2"/>
        <scheme val="minor"/>
      </rPr>
      <t>2</t>
    </r>
    <r>
      <rPr>
        <sz val="11"/>
        <color rgb="FF000000"/>
        <rFont val="Calibri"/>
        <family val="2"/>
        <scheme val="minor"/>
      </rPr>
      <t xml:space="preserve"> factor of used fuels and internal electricity generation in the tab "Energy &amp; CO</t>
    </r>
    <r>
      <rPr>
        <vertAlign val="subscript"/>
        <sz val="11"/>
        <color rgb="FF000000"/>
        <rFont val="Calibri"/>
        <family val="2"/>
        <scheme val="minor"/>
      </rPr>
      <t>2</t>
    </r>
    <r>
      <rPr>
        <sz val="11"/>
        <color rgb="FF000000"/>
        <rFont val="Calibri"/>
        <family val="2"/>
        <scheme val="minor"/>
      </rPr>
      <t xml:space="preserve"> -Input". The CO</t>
    </r>
    <r>
      <rPr>
        <vertAlign val="subscript"/>
        <sz val="11"/>
        <color rgb="FF000000"/>
        <rFont val="Calibri"/>
        <family val="2"/>
        <scheme val="minor"/>
      </rPr>
      <t>2</t>
    </r>
    <r>
      <rPr>
        <sz val="11"/>
        <color rgb="FF000000"/>
        <rFont val="Calibri"/>
        <family val="2"/>
        <scheme val="minor"/>
      </rPr>
      <t xml:space="preserve"> emissions of the pulp production are calculated in the "Energy &amp; Emissions - Calc" tab. Regarding CO</t>
    </r>
    <r>
      <rPr>
        <vertAlign val="subscript"/>
        <sz val="11"/>
        <color rgb="FF000000"/>
        <rFont val="Calibri"/>
        <family val="2"/>
        <scheme val="minor"/>
      </rPr>
      <t>2</t>
    </r>
    <r>
      <rPr>
        <sz val="11"/>
        <color rgb="FF000000"/>
        <rFont val="Calibri"/>
        <family val="2"/>
        <scheme val="minor"/>
      </rPr>
      <t xml:space="preserve"> emissions from purchased heat energy, information about the CO</t>
    </r>
    <r>
      <rPr>
        <vertAlign val="subscript"/>
        <sz val="11"/>
        <color rgb="FF000000"/>
        <rFont val="Calibri"/>
        <family val="2"/>
        <scheme val="minor"/>
      </rPr>
      <t>2</t>
    </r>
    <r>
      <rPr>
        <sz val="11"/>
        <color rgb="FF000000"/>
        <rFont val="Calibri"/>
        <family val="2"/>
        <scheme val="minor"/>
      </rPr>
      <t xml:space="preserve"> factor shall be attained from the heat supplier. CO</t>
    </r>
    <r>
      <rPr>
        <vertAlign val="subscript"/>
        <sz val="11"/>
        <color rgb="FF000000"/>
        <rFont val="Calibri"/>
        <family val="2"/>
        <scheme val="minor"/>
      </rPr>
      <t>2</t>
    </r>
    <r>
      <rPr>
        <sz val="11"/>
        <color rgb="FF000000"/>
        <rFont val="Calibri"/>
        <family val="2"/>
        <scheme val="minor"/>
      </rPr>
      <t xml:space="preserve"> from surplus energy that is sold off in the form of electricity, steam or heat, is subtracted from total emissions. This is done automatically on the "Energy &amp; Emissions – Calc” tab.</t>
    </r>
  </si>
  <si>
    <r>
      <t>At an integrated pulp and paper mill, energy from internal fuels (i.e. fuels produced as part of cooking process) shall be reported as part of pulp production process, and its CO</t>
    </r>
    <r>
      <rPr>
        <vertAlign val="subscript"/>
        <sz val="11"/>
        <color rgb="FF000000"/>
        <rFont val="Calibri"/>
        <family val="2"/>
        <scheme val="minor"/>
      </rPr>
      <t>2</t>
    </r>
    <r>
      <rPr>
        <sz val="11"/>
        <color rgb="FF000000"/>
        <rFont val="Calibri"/>
        <family val="2"/>
        <scheme val="minor"/>
      </rPr>
      <t xml:space="preserve"> emission can be set to 0 as it’s a renewable energy source. Any surplus energy from such fuels, may be reported as part of paper production process. Other fuels used at the integrated mill shall be reported as part of paper production process.</t>
    </r>
  </si>
  <si>
    <r>
      <t>In cases where co-generation of heat and electricity occurs at the same plant, the emissions of CO</t>
    </r>
    <r>
      <rPr>
        <vertAlign val="subscript"/>
        <sz val="11"/>
        <color rgb="FF000000"/>
        <rFont val="Calibri"/>
        <family val="2"/>
        <scheme val="minor"/>
      </rPr>
      <t>2</t>
    </r>
    <r>
      <rPr>
        <sz val="11"/>
        <color rgb="FF000000"/>
        <rFont val="Calibri"/>
        <family val="2"/>
        <scheme val="minor"/>
      </rPr>
      <t xml:space="preserve"> resulting from on-site electricity generation may need to be separated from the total amount. The following equation can be used to calculate the proportion of emissions resulting from electricity generation:</t>
    </r>
  </si>
  <si>
    <r>
      <t>The emission of CO</t>
    </r>
    <r>
      <rPr>
        <vertAlign val="subscript"/>
        <sz val="11"/>
        <color rgb="FF000000"/>
        <rFont val="Calibri"/>
        <family val="2"/>
        <scheme val="minor"/>
      </rPr>
      <t>2</t>
    </r>
    <r>
      <rPr>
        <sz val="11"/>
        <color rgb="FF000000"/>
        <rFont val="Calibri"/>
        <family val="2"/>
        <scheme val="minor"/>
      </rPr>
      <t xml:space="preserve"> from pulp production is based on purchased electricity and fossil fuel used for heat production and internal electricity generation during a 12 month period.</t>
    </r>
  </si>
  <si>
    <r>
      <t>The CO</t>
    </r>
    <r>
      <rPr>
        <vertAlign val="subscript"/>
        <sz val="11"/>
        <color rgb="FF000000"/>
        <rFont val="Calibri"/>
        <family val="2"/>
        <scheme val="minor"/>
      </rPr>
      <t xml:space="preserve">2 </t>
    </r>
    <r>
      <rPr>
        <sz val="11"/>
        <color rgb="FF000000"/>
        <rFont val="Calibri"/>
        <family val="2"/>
        <scheme val="minor"/>
      </rPr>
      <t>emission data for  finished paper product to be EU Ecolabelled includes that from fuels and electricity used in the production of the pulps.  In cases where the pulp manufacturer produces different pulp grades and cannot distinguish the energy consumption between individual pulp grades, allocation of CO</t>
    </r>
    <r>
      <rPr>
        <vertAlign val="subscript"/>
        <sz val="11"/>
        <color rgb="FF000000"/>
        <rFont val="Calibri"/>
        <family val="2"/>
        <scheme val="minor"/>
      </rPr>
      <t>2</t>
    </r>
    <r>
      <rPr>
        <sz val="11"/>
        <color rgb="FF000000"/>
        <rFont val="Calibri"/>
        <family val="2"/>
        <scheme val="minor"/>
      </rPr>
      <t xml:space="preserve"> emissions for the ecolabel product is required.</t>
    </r>
  </si>
  <si>
    <r>
      <t>Within the mill, the CO</t>
    </r>
    <r>
      <rPr>
        <vertAlign val="subscript"/>
        <sz val="11"/>
        <color rgb="FF000000"/>
        <rFont val="Calibri"/>
        <family val="2"/>
        <scheme val="minor"/>
      </rPr>
      <t>2</t>
    </r>
    <r>
      <rPr>
        <sz val="11"/>
        <color rgb="FF000000"/>
        <rFont val="Calibri"/>
        <family val="2"/>
        <scheme val="minor"/>
      </rPr>
      <t xml:space="preserve"> calculation encompasses the entire pulp production process, from wood handling or deinking of the recycled paper, to drying of the finished pulp.  CO</t>
    </r>
    <r>
      <rPr>
        <vertAlign val="subscript"/>
        <sz val="11"/>
        <color rgb="FF000000"/>
        <rFont val="Calibri"/>
        <family val="2"/>
        <scheme val="minor"/>
      </rPr>
      <t>2</t>
    </r>
    <r>
      <rPr>
        <sz val="11"/>
        <color rgb="FF000000"/>
        <rFont val="Calibri"/>
        <family val="2"/>
        <scheme val="minor"/>
      </rPr>
      <t xml:space="preserve"> calculations do not, however, include fuels and electricity consumed in transporting raw materials, in converting and packaging, or in waste water treatment. The reported data must be in consistency with data reported for the energy use calculation for the pulp.</t>
    </r>
  </si>
  <si>
    <r>
      <t>Background for the calculation of the CO</t>
    </r>
    <r>
      <rPr>
        <vertAlign val="subscript"/>
        <sz val="11"/>
        <color rgb="FF000000"/>
        <rFont val="Calibri"/>
        <family val="2"/>
        <scheme val="minor"/>
      </rPr>
      <t>2</t>
    </r>
    <r>
      <rPr>
        <sz val="11"/>
        <color rgb="FF000000"/>
        <rFont val="Calibri"/>
        <family val="2"/>
        <scheme val="minor"/>
      </rPr>
      <t xml:space="preserve"> emission from the pulp production</t>
    </r>
  </si>
  <si>
    <r>
      <t>In cases where the same steam boilers are providing steam to all production at the pulp mill, the specific emission is calculated by diving the calculated CO</t>
    </r>
    <r>
      <rPr>
        <vertAlign val="subscript"/>
        <sz val="11"/>
        <color rgb="FF000000"/>
        <rFont val="Calibri"/>
        <family val="2"/>
        <scheme val="minor"/>
      </rPr>
      <t>2</t>
    </r>
    <r>
      <rPr>
        <sz val="11"/>
        <color rgb="FF000000"/>
        <rFont val="Calibri"/>
        <family val="2"/>
        <scheme val="minor"/>
      </rPr>
      <t xml:space="preserve"> emissions (kg) by the annual production of pulps (tonnes).  In cases where different pulp qualities are produced at the same mill, then the emissions of a specific pulp quality can be calculated from the emission of CO</t>
    </r>
    <r>
      <rPr>
        <vertAlign val="subscript"/>
        <sz val="11"/>
        <color rgb="FF000000"/>
        <rFont val="Calibri"/>
        <family val="2"/>
        <scheme val="minor"/>
      </rPr>
      <t>2</t>
    </r>
    <r>
      <rPr>
        <sz val="11"/>
        <color rgb="FF000000"/>
        <rFont val="Calibri"/>
        <family val="2"/>
        <scheme val="minor"/>
      </rPr>
      <t xml:space="preserve"> of the steam production (as CO</t>
    </r>
    <r>
      <rPr>
        <vertAlign val="subscript"/>
        <sz val="11"/>
        <color rgb="FF000000"/>
        <rFont val="Calibri"/>
        <family val="2"/>
        <scheme val="minor"/>
      </rPr>
      <t>2</t>
    </r>
    <r>
      <rPr>
        <sz val="11"/>
        <color rgb="FF000000"/>
        <rFont val="Calibri"/>
        <family val="2"/>
        <scheme val="minor"/>
      </rPr>
      <t xml:space="preserve"> kg/kWh).  When the amount of steam (kWh) consumed and pulp produced are known, the specific air emissions expressed as CO</t>
    </r>
    <r>
      <rPr>
        <vertAlign val="subscript"/>
        <sz val="11"/>
        <color rgb="FF000000"/>
        <rFont val="Calibri"/>
        <family val="2"/>
        <scheme val="minor"/>
      </rPr>
      <t>2</t>
    </r>
    <r>
      <rPr>
        <sz val="11"/>
        <color rgb="FF000000"/>
        <rFont val="Calibri"/>
        <family val="2"/>
        <scheme val="minor"/>
      </rPr>
      <t xml:space="preserve"> kg/tonne pulp can be calculated.</t>
    </r>
  </si>
  <si>
    <r>
      <t>Fuel use (F</t>
    </r>
    <r>
      <rPr>
        <vertAlign val="subscript"/>
        <sz val="11"/>
        <color theme="1"/>
        <rFont val="Calibri"/>
        <family val="2"/>
        <scheme val="minor"/>
      </rPr>
      <t>pulp,i</t>
    </r>
    <r>
      <rPr>
        <sz val="11"/>
        <color theme="1"/>
        <rFont val="Calibri"/>
        <family val="2"/>
        <scheme val="minor"/>
      </rPr>
      <t xml:space="preserve"> )</t>
    </r>
  </si>
  <si>
    <r>
      <t>EU Ecolabel for Paper - Energy and Carbon Dioxide (CO</t>
    </r>
    <r>
      <rPr>
        <vertAlign val="subscript"/>
        <sz val="18"/>
        <color theme="1"/>
        <rFont val="Calibri"/>
        <family val="2"/>
        <scheme val="minor"/>
      </rPr>
      <t>2</t>
    </r>
    <r>
      <rPr>
        <sz val="18"/>
        <color theme="1"/>
        <rFont val="Calibri"/>
        <family val="2"/>
        <scheme val="minor"/>
      </rPr>
      <t>) (Pulp Production)</t>
    </r>
  </si>
  <si>
    <t>Net calorific value = number of TJ per Unit (e.g. 0.0000036 if Unit is kWh)</t>
  </si>
  <si>
    <t>Conversion factor for TOC to COD:</t>
  </si>
  <si>
    <t>COD, Chemcal Oxygen Demand</t>
  </si>
  <si>
    <t>TOC, Total Organic Carbon</t>
  </si>
  <si>
    <t>Electricity category</t>
  </si>
  <si>
    <t>Explanation of values and factors for electricity</t>
  </si>
  <si>
    <t>Amount = number of Units of fuel per year (for both steam and electricity generation on-site)</t>
  </si>
  <si>
    <t>Electricity type description = The column may be used in cases where detailes of the electricity sources are needed (i.e. electricity from specific sources)</t>
  </si>
  <si>
    <t>Amount (kWh)</t>
  </si>
  <si>
    <t>Green electricity CO2 factor (g/kWh)</t>
  </si>
  <si>
    <t>Note, for use of factors other than 384 verifications are needed</t>
  </si>
  <si>
    <t>Used value</t>
  </si>
  <si>
    <t>g/kWh</t>
  </si>
  <si>
    <t>Reference value</t>
  </si>
  <si>
    <r>
      <t>CO</t>
    </r>
    <r>
      <rPr>
        <vertAlign val="subscript"/>
        <sz val="11"/>
        <color rgb="FF000000"/>
        <rFont val="Calibri"/>
        <family val="2"/>
        <scheme val="minor"/>
      </rPr>
      <t>2</t>
    </r>
    <r>
      <rPr>
        <sz val="11"/>
        <color rgb="FF000000"/>
        <rFont val="Calibri"/>
        <family val="2"/>
        <scheme val="minor"/>
      </rPr>
      <t xml:space="preserve"> emissions from purchased electricity are calculated on "Energy &amp; CO2 - Calc" tab by multiplying the amount of purchased electricity (kWh/tonne paper) with 384 g CO2/kWh (or the verified factor  in case of purchase of renewable electricity).</t>
    </r>
  </si>
  <si>
    <t xml:space="preserve">For grid electricity, the European average factor 384 (kg CO2/MWh) shall be used unless the applicant presents documentation establishing that energy from renewable sources is purchased, (contract for specified electricity) in which case the applicant may use the factor for the purchased electricity, instead of the value quoted.
</t>
  </si>
  <si>
    <t xml:space="preserve">The amount of energy from renewable sources purchased and used for the production processes counts as zero CO2 emission when calculating CO2 emissions. </t>
  </si>
  <si>
    <t>The value must be verified with a copy of the contract and an invoice indicating the renewable share of the purchased electricity.</t>
  </si>
  <si>
    <t>Co-generation plant 1</t>
  </si>
  <si>
    <t>Co-generation plant 2</t>
  </si>
  <si>
    <t>Co-generation plant 3</t>
  </si>
  <si>
    <t>Drier 1</t>
  </si>
  <si>
    <t>Drier 2</t>
  </si>
  <si>
    <t>Drier 3</t>
  </si>
  <si>
    <t>Mills own description of the energy source</t>
  </si>
  <si>
    <t>Additional information and comments</t>
  </si>
  <si>
    <t xml:space="preserve">Default values for CO2 emission factors are provided in Annex VI of Regulation (EU) No 601/2012 on the monitoring and reporting of greenhouse gas emissions. Specific CO2 emission factors may be used instead of the generic ones so long as the specific values have been determined in such a manner that relevant respects the requirements of Regulation (EU) No 601/2012. </t>
  </si>
  <si>
    <t>Default Net Calorific Values are provided in Annex VI of Regulation (EU) No 601/2012 on the monitoring and reporting of greenhouse gas emissions. Specific Net Calorific Values may be used instead of the generic ones so long as the specific values have been determined in such a manner that relevant respects the requirements of Regulation (EU) No 601/2012.</t>
  </si>
  <si>
    <t>https://eur-lex.europa.eu/LexUriServ/LexUriServ.do?uri=OJ:L:2012:181:0030:0104:en:PDF</t>
  </si>
  <si>
    <t>Adt/year</t>
  </si>
  <si>
    <t>Specific emssion, kg/Adt:</t>
  </si>
  <si>
    <t>Specific emssion - adjusted for co-generation, kg/Adt:</t>
  </si>
  <si>
    <t>kWh/Adt</t>
  </si>
  <si>
    <t>kg/Adt</t>
  </si>
  <si>
    <t>Emissions to Air and Water, kg/Adt</t>
  </si>
  <si>
    <r>
      <t>Fuel, electricity, kWh/Adt and CO</t>
    </r>
    <r>
      <rPr>
        <vertAlign val="subscript"/>
        <sz val="11"/>
        <color theme="0"/>
        <rFont val="Calibri"/>
        <family val="2"/>
        <scheme val="minor"/>
      </rPr>
      <t>2</t>
    </r>
    <r>
      <rPr>
        <sz val="11"/>
        <color theme="0"/>
        <rFont val="Calibri"/>
        <family val="2"/>
        <scheme val="minor"/>
      </rPr>
      <t>, kg/Adt</t>
    </r>
  </si>
  <si>
    <t>Pulp type "Bleached chemical pulp from Eucalyptus (sulphate)" applies only for Iberian eucalyptus and eucalyptus from parts of Brazil. For the eucalyptus from Brazil, additional information about the area where the eucalyptus comes from and on the origin of the high value of P in the discharged water must be submitted.</t>
  </si>
  <si>
    <t xml:space="preserve">Compentent Body's (internal) information       </t>
  </si>
  <si>
    <t>Version 31 05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</si>
</sst>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35">
    <font>
      <sz val="11"/>
      <color theme="1"/>
      <name val="Calibri"/>
      <family val="2"/>
      <scheme val="minor"/>
    </font>
    <font>
      <sz val="11"/>
      <color theme="1"/>
      <name val="Calibri"/>
      <family val="2"/>
      <scheme val="minor"/>
    </font>
    <font>
      <b/>
      <sz val="11"/>
      <color theme="1"/>
      <name val="Calibri"/>
      <family val="2"/>
      <scheme val="minor"/>
    </font>
    <font>
      <b/>
      <sz val="36"/>
      <name val="Geneva"/>
    </font>
    <font>
      <b/>
      <sz val="10"/>
      <name val="Geneva"/>
    </font>
    <font>
      <b/>
      <sz val="24"/>
      <name val="Geneva"/>
    </font>
    <font>
      <b/>
      <sz val="18"/>
      <name val="Geneva"/>
    </font>
    <font>
      <sz val="9"/>
      <color indexed="81"/>
      <name val="Tahoma"/>
      <family val="2"/>
    </font>
    <font>
      <sz val="10"/>
      <color theme="1"/>
      <name val="Calibri"/>
      <family val="2"/>
      <scheme val="minor"/>
    </font>
    <font>
      <sz val="9"/>
      <name val="Calibri"/>
      <family val="2"/>
      <scheme val="minor"/>
    </font>
    <font>
      <sz val="11"/>
      <color theme="0"/>
      <name val="Calibri"/>
      <family val="2"/>
      <scheme val="minor"/>
    </font>
    <font>
      <sz val="18"/>
      <color theme="1"/>
      <name val="Calibri"/>
      <family val="2"/>
      <scheme val="minor"/>
    </font>
    <font>
      <sz val="14"/>
      <color theme="1"/>
      <name val="Calibri"/>
      <family val="2"/>
      <scheme val="minor"/>
    </font>
    <font>
      <sz val="11"/>
      <color rgb="FF000000"/>
      <name val="Calibri"/>
      <family val="2"/>
      <scheme val="minor"/>
    </font>
    <font>
      <b/>
      <sz val="12"/>
      <color theme="1"/>
      <name val="Calibri"/>
      <family val="2"/>
      <scheme val="minor"/>
    </font>
    <font>
      <b/>
      <sz val="9"/>
      <color indexed="81"/>
      <name val="Tahoma"/>
      <family val="2"/>
    </font>
    <font>
      <sz val="9"/>
      <color rgb="FF000000"/>
      <name val="Courier New"/>
      <family val="3"/>
    </font>
    <font>
      <sz val="11"/>
      <color rgb="FF000000"/>
      <name val="Times New Roman"/>
      <family val="1"/>
    </font>
    <font>
      <sz val="14"/>
      <color theme="0"/>
      <name val="Calibri"/>
      <family val="2"/>
      <scheme val="minor"/>
    </font>
    <font>
      <vertAlign val="subscript"/>
      <sz val="11"/>
      <color rgb="FF000000"/>
      <name val="Calibri"/>
      <family val="2"/>
      <scheme val="minor"/>
    </font>
    <font>
      <i/>
      <sz val="11"/>
      <color rgb="FF000000"/>
      <name val="Calibri"/>
      <family val="2"/>
      <scheme val="minor"/>
    </font>
    <font>
      <b/>
      <sz val="11"/>
      <color rgb="FF000000"/>
      <name val="Calibri"/>
      <family val="2"/>
      <scheme val="minor"/>
    </font>
    <font>
      <sz val="12"/>
      <color rgb="FF000000"/>
      <name val="Calibri"/>
      <family val="2"/>
      <scheme val="minor"/>
    </font>
    <font>
      <b/>
      <sz val="18"/>
      <color theme="0"/>
      <name val="Calibri"/>
      <family val="2"/>
      <scheme val="minor"/>
    </font>
    <font>
      <u/>
      <sz val="11"/>
      <color theme="10"/>
      <name val="Calibri"/>
      <family val="2"/>
      <scheme val="minor"/>
    </font>
    <font>
      <b/>
      <sz val="11"/>
      <color theme="0"/>
      <name val="Calibri"/>
      <family val="2"/>
      <scheme val="minor"/>
    </font>
    <font>
      <sz val="11"/>
      <name val="Calibri"/>
      <family val="2"/>
      <scheme val="minor"/>
    </font>
    <font>
      <sz val="14"/>
      <name val="Calibri"/>
      <family val="2"/>
      <scheme val="minor"/>
    </font>
    <font>
      <b/>
      <sz val="16"/>
      <color theme="1"/>
      <name val="Calibri"/>
      <family val="2"/>
      <scheme val="minor"/>
    </font>
    <font>
      <vertAlign val="subscript"/>
      <sz val="11"/>
      <color theme="1"/>
      <name val="Calibri"/>
      <family val="2"/>
      <scheme val="minor"/>
    </font>
    <font>
      <vertAlign val="subscript"/>
      <sz val="11"/>
      <color theme="0"/>
      <name val="Calibri"/>
      <family val="2"/>
      <scheme val="minor"/>
    </font>
    <font>
      <vertAlign val="subscript"/>
      <sz val="18"/>
      <color theme="1"/>
      <name val="Calibri"/>
      <family val="2"/>
      <scheme val="minor"/>
    </font>
    <font>
      <vertAlign val="subscript"/>
      <sz val="14"/>
      <color theme="0"/>
      <name val="Calibri"/>
      <family val="2"/>
      <scheme val="minor"/>
    </font>
    <font>
      <b/>
      <vertAlign val="subscript"/>
      <sz val="11"/>
      <color theme="1"/>
      <name val="Calibri"/>
      <family val="2"/>
      <scheme val="minor"/>
    </font>
    <font>
      <b/>
      <sz val="14"/>
      <color theme="1"/>
      <name val="Calibri"/>
      <family val="2"/>
      <scheme val="minor"/>
    </font>
  </fonts>
  <fills count="35">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6" tint="0.59999389629810485"/>
        <bgColor indexed="65"/>
      </patternFill>
    </fill>
    <fill>
      <patternFill patternType="solid">
        <fgColor theme="4" tint="0.39997558519241921"/>
        <bgColor indexed="65"/>
      </patternFill>
    </fill>
    <fill>
      <patternFill patternType="solid">
        <fgColor theme="6"/>
      </patternFill>
    </fill>
    <fill>
      <patternFill patternType="solid">
        <fgColor theme="5"/>
      </patternFill>
    </fill>
    <fill>
      <patternFill patternType="solid">
        <fgColor theme="5"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rgb="FF0070C0"/>
        <bgColor indexed="64"/>
      </patternFill>
    </fill>
    <fill>
      <patternFill patternType="solid">
        <fgColor theme="6" tint="0.79998168889431442"/>
        <bgColor indexed="65"/>
      </patternFill>
    </fill>
    <fill>
      <patternFill patternType="solid">
        <fgColor theme="9" tint="0.79998168889431442"/>
        <bgColor indexed="65"/>
      </patternFill>
    </fill>
    <fill>
      <patternFill patternType="solid">
        <fgColor rgb="FFA9D08E"/>
        <bgColor indexed="64"/>
      </patternFill>
    </fill>
    <fill>
      <patternFill patternType="solid">
        <fgColor rgb="FFC6E0B4"/>
        <bgColor indexed="64"/>
      </patternFill>
    </fill>
    <fill>
      <patternFill patternType="solid">
        <fgColor theme="6" tint="0.39997558519241921"/>
        <bgColor indexed="65"/>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rgb="FF7F7F7F"/>
      </left>
      <right/>
      <top style="thin">
        <color rgb="FF7F7F7F"/>
      </top>
      <bottom style="thin">
        <color rgb="FF7F7F7F"/>
      </bottom>
      <diagonal/>
    </border>
    <border>
      <left/>
      <right style="thin">
        <color indexed="64"/>
      </right>
      <top style="thin">
        <color indexed="64"/>
      </top>
      <bottom style="thin">
        <color indexed="64"/>
      </bottom>
      <diagonal/>
    </border>
  </borders>
  <cellStyleXfs count="25">
    <xf numFmtId="0" fontId="0" fillId="0" borderId="0"/>
    <xf numFmtId="0" fontId="10"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 fillId="8" borderId="0" applyNumberFormat="0" applyBorder="0" applyAlignment="0" applyProtection="0"/>
    <xf numFmtId="0" fontId="1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24" fillId="0" borderId="0" applyNumberFormat="0" applyFill="0" applyBorder="0" applyAlignment="0" applyProtection="0"/>
  </cellStyleXfs>
  <cellXfs count="214">
    <xf numFmtId="0" fontId="0" fillId="0" borderId="0" xfId="0"/>
    <xf numFmtId="0" fontId="3" fillId="0" borderId="0" xfId="0" applyFont="1" applyFill="1" applyBorder="1" applyAlignment="1" applyProtection="1">
      <alignment horizontal="left"/>
      <protection locked="0"/>
    </xf>
    <xf numFmtId="0" fontId="5" fillId="0" borderId="0"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0" fontId="4" fillId="0" borderId="0" xfId="0" applyFont="1" applyFill="1" applyBorder="1" applyProtection="1">
      <protection locked="0"/>
    </xf>
    <xf numFmtId="2" fontId="4" fillId="0" borderId="0" xfId="0" applyNumberFormat="1" applyFont="1" applyFill="1" applyBorder="1" applyProtection="1">
      <protection locked="0"/>
    </xf>
    <xf numFmtId="2" fontId="4" fillId="0" borderId="0" xfId="0" applyNumberFormat="1" applyFont="1" applyFill="1" applyBorder="1" applyAlignment="1" applyProtection="1">
      <alignment horizontal="center"/>
      <protection locked="0"/>
    </xf>
    <xf numFmtId="0" fontId="0" fillId="0" borderId="0" xfId="0" applyBorder="1"/>
    <xf numFmtId="0" fontId="0" fillId="0" borderId="0" xfId="0" applyFill="1"/>
    <xf numFmtId="0" fontId="2" fillId="0" borderId="0" xfId="0" applyFont="1" applyBorder="1"/>
    <xf numFmtId="0" fontId="1" fillId="0" borderId="0" xfId="0" applyFont="1" applyBorder="1" applyAlignment="1">
      <alignment horizontal="left" vertical="top" wrapText="1"/>
    </xf>
    <xf numFmtId="0" fontId="4" fillId="0" borderId="0" xfId="0" applyFont="1" applyFill="1" applyBorder="1" applyAlignment="1" applyProtection="1">
      <alignment horizontal="left"/>
      <protection locked="0"/>
    </xf>
    <xf numFmtId="0" fontId="0" fillId="0" borderId="0" xfId="0" applyAlignment="1">
      <alignment wrapText="1"/>
    </xf>
    <xf numFmtId="0" fontId="3" fillId="0" borderId="0" xfId="0" applyFont="1" applyFill="1" applyBorder="1" applyAlignment="1" applyProtection="1">
      <alignment horizontal="left" wrapText="1"/>
      <protection locked="0"/>
    </xf>
    <xf numFmtId="0" fontId="8" fillId="0" borderId="0" xfId="0" applyFont="1" applyAlignment="1">
      <alignment vertical="top" wrapText="1"/>
    </xf>
    <xf numFmtId="0" fontId="9" fillId="0" borderId="0" xfId="0" applyFont="1" applyAlignment="1">
      <alignment vertical="top" wrapText="1"/>
    </xf>
    <xf numFmtId="0" fontId="1" fillId="3" borderId="0" xfId="2"/>
    <xf numFmtId="0" fontId="11" fillId="5" borderId="0" xfId="4" applyFont="1" applyAlignment="1">
      <alignment vertical="top"/>
    </xf>
    <xf numFmtId="0" fontId="0" fillId="0" borderId="0" xfId="0" applyAlignment="1">
      <alignment vertical="top"/>
    </xf>
    <xf numFmtId="0" fontId="8" fillId="0" borderId="0" xfId="0" applyFont="1" applyFill="1" applyBorder="1" applyAlignment="1">
      <alignment vertical="top" wrapText="1"/>
    </xf>
    <xf numFmtId="0" fontId="0" fillId="0" borderId="0" xfId="0" applyBorder="1" applyAlignment="1">
      <alignment vertical="center"/>
    </xf>
    <xf numFmtId="0" fontId="0" fillId="0" borderId="0" xfId="0" applyProtection="1">
      <protection locked="0"/>
    </xf>
    <xf numFmtId="0" fontId="0" fillId="0" borderId="0" xfId="0"/>
    <xf numFmtId="0" fontId="0" fillId="0" borderId="0" xfId="0"/>
    <xf numFmtId="0" fontId="0" fillId="0" borderId="0" xfId="0"/>
    <xf numFmtId="0" fontId="0" fillId="0" borderId="0" xfId="0"/>
    <xf numFmtId="0" fontId="0" fillId="0" borderId="0" xfId="0"/>
    <xf numFmtId="0" fontId="11" fillId="5" borderId="0" xfId="4" applyFont="1" applyAlignment="1">
      <alignment wrapText="1"/>
    </xf>
    <xf numFmtId="0" fontId="1" fillId="15" borderId="0" xfId="14"/>
    <xf numFmtId="0" fontId="1" fillId="0" borderId="0" xfId="0" applyFont="1"/>
    <xf numFmtId="0" fontId="1" fillId="0" borderId="0" xfId="0" applyFont="1" applyAlignment="1">
      <alignment vertical="top"/>
    </xf>
    <xf numFmtId="0" fontId="1" fillId="0" borderId="0" xfId="0" applyFont="1" applyAlignment="1">
      <alignment vertical="top" wrapText="1"/>
    </xf>
    <xf numFmtId="0" fontId="0" fillId="0" borderId="0" xfId="0" applyAlignment="1">
      <alignment horizontal="left"/>
    </xf>
    <xf numFmtId="0" fontId="0" fillId="0" borderId="0" xfId="0" applyAlignment="1">
      <alignment wrapText="1"/>
    </xf>
    <xf numFmtId="0" fontId="0" fillId="0" borderId="0" xfId="0"/>
    <xf numFmtId="0" fontId="11" fillId="5" borderId="0" xfId="4" applyFont="1" applyAlignment="1">
      <alignment vertical="top"/>
    </xf>
    <xf numFmtId="0" fontId="0" fillId="0" borderId="0" xfId="0"/>
    <xf numFmtId="0" fontId="1" fillId="22" borderId="0" xfId="20"/>
    <xf numFmtId="0" fontId="1" fillId="11" borderId="0" xfId="10"/>
    <xf numFmtId="0" fontId="1" fillId="10" borderId="0" xfId="9"/>
    <xf numFmtId="0" fontId="1" fillId="13" borderId="0" xfId="12"/>
    <xf numFmtId="0" fontId="1" fillId="15" borderId="0" xfId="14" applyBorder="1"/>
    <xf numFmtId="0" fontId="1" fillId="23" borderId="0" xfId="3" applyFill="1"/>
    <xf numFmtId="0" fontId="1" fillId="5" borderId="0" xfId="4"/>
    <xf numFmtId="0" fontId="1" fillId="12" borderId="0" xfId="11"/>
    <xf numFmtId="0" fontId="1" fillId="21" borderId="0" xfId="19"/>
    <xf numFmtId="0" fontId="0" fillId="12" borderId="0" xfId="11" applyFont="1"/>
    <xf numFmtId="0" fontId="10" fillId="9" borderId="0" xfId="8"/>
    <xf numFmtId="0" fontId="10" fillId="2" borderId="0" xfId="1" applyBorder="1"/>
    <xf numFmtId="0" fontId="1" fillId="17" borderId="0" xfId="15"/>
    <xf numFmtId="2" fontId="1" fillId="5" borderId="0" xfId="4" applyNumberFormat="1"/>
    <xf numFmtId="0" fontId="1" fillId="3" borderId="0" xfId="2" applyAlignment="1">
      <alignment horizontal="right"/>
    </xf>
    <xf numFmtId="0" fontId="1" fillId="11" borderId="0" xfId="10" applyAlignment="1">
      <alignment horizontal="right"/>
    </xf>
    <xf numFmtId="2" fontId="1" fillId="12" borderId="0" xfId="11" applyNumberFormat="1"/>
    <xf numFmtId="0" fontId="1" fillId="11" borderId="0" xfId="10" applyBorder="1"/>
    <xf numFmtId="0" fontId="0" fillId="0" borderId="0" xfId="0" applyAlignment="1">
      <alignment vertical="top"/>
    </xf>
    <xf numFmtId="0" fontId="0" fillId="0" borderId="0" xfId="0" applyAlignment="1">
      <alignment wrapText="1"/>
    </xf>
    <xf numFmtId="0" fontId="0" fillId="0" borderId="0" xfId="0" applyAlignment="1">
      <alignment vertical="center" wrapText="1"/>
    </xf>
    <xf numFmtId="0" fontId="0" fillId="0" borderId="0" xfId="0" applyAlignment="1">
      <alignment vertical="top" wrapText="1"/>
    </xf>
    <xf numFmtId="0" fontId="10" fillId="6" borderId="0" xfId="5"/>
    <xf numFmtId="0" fontId="1" fillId="24" borderId="0" xfId="21"/>
    <xf numFmtId="0" fontId="0" fillId="0" borderId="2" xfId="0" applyBorder="1" applyProtection="1">
      <protection locked="0"/>
    </xf>
    <xf numFmtId="0" fontId="10" fillId="6" borderId="0" xfId="5" applyAlignment="1"/>
    <xf numFmtId="0" fontId="1" fillId="14" borderId="0" xfId="13" applyBorder="1" applyAlignment="1">
      <alignment horizontal="center" vertical="center"/>
    </xf>
    <xf numFmtId="0" fontId="1" fillId="14" borderId="0" xfId="13" applyBorder="1"/>
    <xf numFmtId="0" fontId="1" fillId="19" borderId="0" xfId="17" applyBorder="1" applyAlignment="1">
      <alignment horizontal="center" vertical="center"/>
    </xf>
    <xf numFmtId="0" fontId="1" fillId="25" borderId="0" xfId="22" applyBorder="1"/>
    <xf numFmtId="0" fontId="1" fillId="18" borderId="0" xfId="16" applyBorder="1"/>
    <xf numFmtId="0" fontId="1" fillId="19" borderId="0" xfId="17" applyBorder="1"/>
    <xf numFmtId="0" fontId="1" fillId="18" borderId="0" xfId="16" applyBorder="1" applyAlignment="1">
      <alignment horizontal="center" vertical="center"/>
    </xf>
    <xf numFmtId="0" fontId="1" fillId="25" borderId="0" xfId="22" applyBorder="1" applyAlignment="1">
      <alignment horizontal="center" vertical="center"/>
    </xf>
    <xf numFmtId="164" fontId="1" fillId="15" borderId="0" xfId="14" applyNumberFormat="1" applyBorder="1"/>
    <xf numFmtId="0" fontId="13" fillId="0" borderId="0" xfId="0" applyFont="1" applyAlignment="1">
      <alignment vertical="center" wrapText="1"/>
    </xf>
    <xf numFmtId="0" fontId="13" fillId="26" borderId="0" xfId="0" applyFont="1" applyFill="1" applyAlignment="1">
      <alignment vertical="center"/>
    </xf>
    <xf numFmtId="0" fontId="0" fillId="0" borderId="0" xfId="0"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13" fillId="26" borderId="0" xfId="0" applyFont="1" applyFill="1" applyAlignment="1">
      <alignment vertical="center" wrapText="1"/>
    </xf>
    <xf numFmtId="0" fontId="21" fillId="0" borderId="0" xfId="0" applyFont="1" applyAlignment="1">
      <alignment vertical="center"/>
    </xf>
    <xf numFmtId="0" fontId="22" fillId="0" borderId="0" xfId="0" applyFont="1" applyAlignment="1">
      <alignment vertical="center"/>
    </xf>
    <xf numFmtId="0" fontId="0" fillId="25" borderId="0" xfId="22" applyFont="1" applyBorder="1"/>
    <xf numFmtId="0" fontId="0" fillId="0" borderId="0" xfId="0"/>
    <xf numFmtId="0" fontId="13" fillId="0" borderId="0" xfId="0" applyFont="1" applyAlignment="1">
      <alignment vertical="center" wrapText="1"/>
    </xf>
    <xf numFmtId="0" fontId="0" fillId="0" borderId="0" xfId="0"/>
    <xf numFmtId="0" fontId="0" fillId="29" borderId="0" xfId="0" applyFill="1"/>
    <xf numFmtId="0" fontId="10" fillId="29" borderId="0" xfId="0" applyFont="1" applyFill="1"/>
    <xf numFmtId="0" fontId="23" fillId="30" borderId="0" xfId="0" applyFont="1" applyFill="1"/>
    <xf numFmtId="0" fontId="0" fillId="30" borderId="0" xfId="0" applyFill="1"/>
    <xf numFmtId="0" fontId="1" fillId="4" borderId="0" xfId="3"/>
    <xf numFmtId="0" fontId="0" fillId="4" borderId="0" xfId="3" applyFont="1"/>
    <xf numFmtId="0" fontId="18" fillId="6" borderId="0" xfId="5" applyFont="1"/>
    <xf numFmtId="0" fontId="12" fillId="18" borderId="1" xfId="16" applyFont="1" applyBorder="1"/>
    <xf numFmtId="0" fontId="12" fillId="25" borderId="1" xfId="22" applyFont="1" applyBorder="1"/>
    <xf numFmtId="0" fontId="12" fillId="25" borderId="6" xfId="22" applyFont="1" applyBorder="1"/>
    <xf numFmtId="2" fontId="12" fillId="10" borderId="2" xfId="9" applyNumberFormat="1" applyFont="1" applyBorder="1"/>
    <xf numFmtId="2" fontId="12" fillId="17" borderId="2" xfId="15" applyNumberFormat="1" applyFont="1" applyBorder="1"/>
    <xf numFmtId="0" fontId="0" fillId="0" borderId="0" xfId="0"/>
    <xf numFmtId="0" fontId="10" fillId="6" borderId="0" xfId="5"/>
    <xf numFmtId="0" fontId="24" fillId="0" borderId="0" xfId="24" applyAlignment="1">
      <alignment vertical="center" wrapText="1"/>
    </xf>
    <xf numFmtId="0" fontId="13" fillId="0" borderId="0" xfId="0" applyFont="1" applyAlignment="1">
      <alignment vertical="top" wrapText="1"/>
    </xf>
    <xf numFmtId="0" fontId="1" fillId="32" borderId="2" xfId="7" applyFill="1" applyBorder="1" applyAlignment="1">
      <alignment wrapText="1"/>
    </xf>
    <xf numFmtId="0" fontId="26" fillId="31" borderId="2" xfId="6" applyFont="1" applyFill="1" applyBorder="1"/>
    <xf numFmtId="0" fontId="26" fillId="31" borderId="2" xfId="6" applyFont="1" applyFill="1" applyBorder="1" applyAlignment="1"/>
    <xf numFmtId="0" fontId="26" fillId="31" borderId="2" xfId="6" applyFont="1" applyFill="1" applyBorder="1" applyAlignment="1">
      <alignment wrapText="1"/>
    </xf>
    <xf numFmtId="0" fontId="10" fillId="30" borderId="0" xfId="0" applyFont="1" applyFill="1"/>
    <xf numFmtId="0" fontId="1" fillId="31" borderId="2" xfId="7" applyFill="1" applyBorder="1"/>
    <xf numFmtId="0" fontId="0" fillId="32" borderId="0" xfId="17" applyFont="1" applyFill="1"/>
    <xf numFmtId="0" fontId="1" fillId="32" borderId="0" xfId="17" applyFill="1"/>
    <xf numFmtId="0" fontId="1" fillId="31" borderId="0" xfId="16" applyFill="1" applyProtection="1"/>
    <xf numFmtId="2" fontId="10" fillId="30" borderId="0" xfId="7" applyNumberFormat="1" applyFont="1" applyFill="1" applyProtection="1"/>
    <xf numFmtId="0" fontId="1" fillId="32" borderId="0" xfId="17" applyFill="1" applyAlignment="1">
      <alignment wrapText="1"/>
    </xf>
    <xf numFmtId="0" fontId="1" fillId="32" borderId="0" xfId="17" applyFill="1" applyAlignment="1">
      <alignment vertical="top" wrapText="1"/>
    </xf>
    <xf numFmtId="0" fontId="1" fillId="15" borderId="0" xfId="14"/>
    <xf numFmtId="0" fontId="0" fillId="31" borderId="0" xfId="17" applyFont="1" applyFill="1"/>
    <xf numFmtId="0" fontId="0" fillId="0" borderId="0" xfId="0"/>
    <xf numFmtId="0" fontId="1" fillId="15" borderId="0" xfId="14" applyAlignment="1">
      <alignment vertical="top"/>
    </xf>
    <xf numFmtId="0" fontId="1" fillId="0" borderId="0" xfId="0" applyFont="1"/>
    <xf numFmtId="0" fontId="0" fillId="0" borderId="0" xfId="0"/>
    <xf numFmtId="0" fontId="0" fillId="0" borderId="0" xfId="0" applyAlignment="1">
      <alignment vertical="top"/>
    </xf>
    <xf numFmtId="0" fontId="0" fillId="31" borderId="0" xfId="0" applyFill="1"/>
    <xf numFmtId="0" fontId="0" fillId="31" borderId="0" xfId="17" applyFont="1" applyFill="1" applyAlignment="1"/>
    <xf numFmtId="0" fontId="2" fillId="14" borderId="0" xfId="13" applyFont="1" applyBorder="1" applyAlignment="1">
      <alignment horizontal="right"/>
    </xf>
    <xf numFmtId="0" fontId="0" fillId="32" borderId="0" xfId="17" applyFont="1" applyFill="1" applyAlignment="1">
      <alignment wrapText="1"/>
    </xf>
    <xf numFmtId="0" fontId="0" fillId="32" borderId="0" xfId="17" applyFont="1" applyFill="1" applyAlignment="1">
      <alignment vertical="top" wrapText="1"/>
    </xf>
    <xf numFmtId="0" fontId="0" fillId="11" borderId="0" xfId="10" applyFont="1"/>
    <xf numFmtId="0" fontId="0" fillId="3" borderId="0" xfId="2" applyFont="1"/>
    <xf numFmtId="0" fontId="0" fillId="11" borderId="0" xfId="10" applyFont="1" applyBorder="1" applyAlignment="1">
      <alignment horizontal="center" vertical="center"/>
    </xf>
    <xf numFmtId="0" fontId="0" fillId="3" borderId="0" xfId="2" applyFont="1" applyBorder="1" applyAlignment="1">
      <alignment horizontal="center" vertical="center"/>
    </xf>
    <xf numFmtId="0" fontId="0" fillId="5" borderId="0" xfId="4" applyFont="1"/>
    <xf numFmtId="0" fontId="0" fillId="0" borderId="0" xfId="0"/>
    <xf numFmtId="0" fontId="10" fillId="6" borderId="0" xfId="5"/>
    <xf numFmtId="14" fontId="0" fillId="0" borderId="2" xfId="0" applyNumberFormat="1" applyBorder="1" applyProtection="1">
      <protection locked="0"/>
    </xf>
    <xf numFmtId="0" fontId="0" fillId="0" borderId="0" xfId="0"/>
    <xf numFmtId="165" fontId="1" fillId="24" borderId="0" xfId="21" applyNumberFormat="1"/>
    <xf numFmtId="0" fontId="1" fillId="12" borderId="2" xfId="11" applyBorder="1" applyAlignment="1"/>
    <xf numFmtId="0" fontId="0" fillId="32" borderId="2" xfId="7" applyFont="1" applyFill="1" applyBorder="1" applyAlignment="1">
      <alignment wrapText="1"/>
    </xf>
    <xf numFmtId="0" fontId="0" fillId="13" borderId="0" xfId="12" applyFont="1"/>
    <xf numFmtId="0" fontId="0" fillId="33" borderId="0" xfId="0" applyFill="1"/>
    <xf numFmtId="0" fontId="13" fillId="0" borderId="0" xfId="0" applyFont="1" applyAlignment="1">
      <alignment vertical="center" wrapText="1"/>
    </xf>
    <xf numFmtId="0" fontId="0" fillId="0" borderId="0" xfId="0"/>
    <xf numFmtId="0" fontId="0" fillId="0" borderId="0" xfId="0"/>
    <xf numFmtId="0" fontId="0" fillId="31" borderId="2" xfId="7" applyFont="1" applyFill="1" applyBorder="1"/>
    <xf numFmtId="0" fontId="1" fillId="32" borderId="2" xfId="7" applyFill="1" applyBorder="1"/>
    <xf numFmtId="0" fontId="0" fillId="34" borderId="2" xfId="7" applyFont="1" applyFill="1" applyBorder="1" applyProtection="1">
      <protection locked="0"/>
    </xf>
    <xf numFmtId="0" fontId="0" fillId="0" borderId="0" xfId="0"/>
    <xf numFmtId="0" fontId="0" fillId="32" borderId="0" xfId="17" applyFont="1" applyFill="1"/>
    <xf numFmtId="0" fontId="0" fillId="0" borderId="0" xfId="0" applyAlignment="1" applyProtection="1">
      <alignment vertical="top" wrapText="1"/>
      <protection locked="0"/>
    </xf>
    <xf numFmtId="0" fontId="0" fillId="0" borderId="2" xfId="0" applyBorder="1" applyAlignment="1" applyProtection="1">
      <alignment vertical="top" wrapText="1"/>
      <protection locked="0"/>
    </xf>
    <xf numFmtId="0" fontId="2" fillId="31" borderId="0" xfId="0" applyFont="1" applyFill="1"/>
    <xf numFmtId="0" fontId="1" fillId="34" borderId="7" xfId="7" applyFill="1" applyBorder="1" applyProtection="1">
      <protection locked="0"/>
    </xf>
    <xf numFmtId="0" fontId="0" fillId="34" borderId="0" xfId="17" applyFont="1" applyFill="1" applyAlignment="1" applyProtection="1">
      <alignment vertical="top" wrapText="1"/>
      <protection locked="0"/>
    </xf>
    <xf numFmtId="0" fontId="2" fillId="31" borderId="0" xfId="0" applyFont="1" applyFill="1"/>
    <xf numFmtId="0" fontId="18" fillId="30" borderId="4" xfId="6" applyFont="1" applyFill="1" applyBorder="1" applyAlignment="1">
      <alignment horizontal="center"/>
    </xf>
    <xf numFmtId="0" fontId="0" fillId="14" borderId="0" xfId="13" applyFont="1" applyBorder="1"/>
    <xf numFmtId="0" fontId="0" fillId="0" borderId="0" xfId="0"/>
    <xf numFmtId="0" fontId="1" fillId="31" borderId="0" xfId="17" applyFill="1" applyAlignment="1">
      <alignment wrapText="1"/>
    </xf>
    <xf numFmtId="0" fontId="1" fillId="32" borderId="0" xfId="17" applyFill="1" applyAlignment="1">
      <alignment wrapText="1"/>
    </xf>
    <xf numFmtId="0" fontId="28" fillId="31" borderId="0" xfId="0" applyFont="1" applyFill="1"/>
    <xf numFmtId="0" fontId="1" fillId="12" borderId="0" xfId="11" applyAlignment="1">
      <alignment vertical="center" wrapText="1"/>
    </xf>
    <xf numFmtId="0" fontId="25" fillId="30" borderId="0" xfId="7" applyFont="1" applyFill="1" applyAlignment="1"/>
    <xf numFmtId="0" fontId="2" fillId="28" borderId="0" xfId="23" applyFont="1" applyAlignment="1">
      <alignment horizontal="center"/>
    </xf>
    <xf numFmtId="0" fontId="11" fillId="5" borderId="0" xfId="4" applyFont="1" applyAlignment="1">
      <alignment vertical="top"/>
    </xf>
    <xf numFmtId="0" fontId="1" fillId="15" borderId="0" xfId="14" applyAlignment="1">
      <alignment vertical="top"/>
    </xf>
    <xf numFmtId="0" fontId="10" fillId="20" borderId="0" xfId="18" applyAlignment="1">
      <alignment horizontal="center"/>
    </xf>
    <xf numFmtId="0" fontId="10" fillId="9" borderId="0" xfId="8" applyAlignment="1">
      <alignment horizontal="center"/>
    </xf>
    <xf numFmtId="0" fontId="0" fillId="12" borderId="0" xfId="11" applyFont="1" applyBorder="1" applyAlignment="1">
      <alignment vertical="top" wrapText="1"/>
    </xf>
    <xf numFmtId="0" fontId="1" fillId="12" borderId="0" xfId="11" applyBorder="1" applyAlignment="1">
      <alignment vertical="top" wrapText="1"/>
    </xf>
    <xf numFmtId="0" fontId="10" fillId="9" borderId="0" xfId="8"/>
    <xf numFmtId="0" fontId="1" fillId="11" borderId="0" xfId="10"/>
    <xf numFmtId="0" fontId="13" fillId="0" borderId="0" xfId="0" applyFont="1" applyAlignment="1">
      <alignment vertical="center" wrapText="1"/>
    </xf>
    <xf numFmtId="0" fontId="11" fillId="5" borderId="0" xfId="4" applyFont="1" applyAlignment="1">
      <alignment wrapText="1"/>
    </xf>
    <xf numFmtId="0" fontId="1" fillId="15" borderId="0" xfId="14"/>
    <xf numFmtId="0" fontId="1" fillId="0" borderId="0" xfId="0" applyFont="1"/>
    <xf numFmtId="0" fontId="12" fillId="0" borderId="0" xfId="0" applyFont="1"/>
    <xf numFmtId="0" fontId="21" fillId="0" borderId="0" xfId="0" applyFont="1" applyAlignment="1">
      <alignment vertical="center"/>
    </xf>
    <xf numFmtId="0" fontId="0" fillId="0" borderId="0" xfId="0"/>
    <xf numFmtId="0" fontId="21" fillId="0" borderId="0" xfId="0" applyFont="1" applyAlignment="1">
      <alignment vertical="center" wrapText="1"/>
    </xf>
    <xf numFmtId="0" fontId="13" fillId="26" borderId="0" xfId="0" applyFont="1" applyFill="1" applyAlignment="1">
      <alignment vertical="center"/>
    </xf>
    <xf numFmtId="0" fontId="13" fillId="26" borderId="0" xfId="0" applyFont="1" applyFill="1" applyAlignment="1">
      <alignment horizontal="justify" vertical="center"/>
    </xf>
    <xf numFmtId="0" fontId="13" fillId="26" borderId="0" xfId="0" applyFont="1" applyFill="1" applyAlignment="1">
      <alignment horizontal="justify" vertical="center" wrapText="1"/>
    </xf>
    <xf numFmtId="0" fontId="0" fillId="34" borderId="0" xfId="17" applyFont="1" applyFill="1" applyAlignment="1" applyProtection="1">
      <alignment vertical="top" wrapText="1"/>
      <protection locked="0"/>
    </xf>
    <xf numFmtId="0" fontId="2" fillId="31" borderId="0" xfId="0" applyFont="1" applyFill="1"/>
    <xf numFmtId="0" fontId="0" fillId="31" borderId="0" xfId="17" applyFont="1" applyFill="1" applyAlignment="1">
      <alignment wrapText="1"/>
    </xf>
    <xf numFmtId="0" fontId="11" fillId="5" borderId="0" xfId="4" applyFont="1" applyAlignment="1">
      <alignment horizontal="left"/>
    </xf>
    <xf numFmtId="0" fontId="1" fillId="15" borderId="0" xfId="14" applyAlignment="1">
      <alignment horizontal="left"/>
    </xf>
    <xf numFmtId="0" fontId="34" fillId="15" borderId="0" xfId="14" applyFont="1" applyAlignment="1">
      <alignment wrapText="1"/>
    </xf>
    <xf numFmtId="0" fontId="1" fillId="32" borderId="3" xfId="7" applyFill="1" applyBorder="1" applyAlignment="1">
      <alignment vertical="center" wrapText="1"/>
    </xf>
    <xf numFmtId="0" fontId="1" fillId="11" borderId="3" xfId="10"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13" fillId="27" borderId="0" xfId="0" applyFont="1" applyFill="1" applyAlignment="1">
      <alignment vertical="center"/>
    </xf>
    <xf numFmtId="0" fontId="16" fillId="0" borderId="0" xfId="0" applyFont="1" applyAlignment="1">
      <alignment horizontal="left" vertical="top"/>
    </xf>
    <xf numFmtId="0" fontId="17" fillId="0" borderId="0" xfId="0" applyFont="1"/>
    <xf numFmtId="0" fontId="13" fillId="0" borderId="0" xfId="0" applyFont="1" applyAlignment="1">
      <alignment horizontal="justify" vertical="center"/>
    </xf>
    <xf numFmtId="0" fontId="13" fillId="0" borderId="0" xfId="0" applyFont="1" applyAlignment="1">
      <alignment vertical="center"/>
    </xf>
    <xf numFmtId="0" fontId="0" fillId="31" borderId="0" xfId="0" applyFill="1" applyAlignment="1">
      <alignment vertical="top" wrapText="1"/>
    </xf>
    <xf numFmtId="0" fontId="18" fillId="30" borderId="4" xfId="8" applyFont="1" applyFill="1" applyBorder="1" applyAlignment="1">
      <alignment horizontal="center"/>
    </xf>
    <xf numFmtId="0" fontId="27" fillId="9" borderId="5" xfId="8" applyFont="1" applyBorder="1" applyAlignment="1">
      <alignment horizontal="center"/>
    </xf>
    <xf numFmtId="0" fontId="27" fillId="9" borderId="4" xfId="8" applyFont="1" applyBorder="1" applyAlignment="1">
      <alignment horizontal="center"/>
    </xf>
    <xf numFmtId="0" fontId="34" fillId="15" borderId="0" xfId="14" applyFont="1" applyAlignment="1">
      <alignment horizontal="left"/>
    </xf>
    <xf numFmtId="0" fontId="18" fillId="30" borderId="4" xfId="6" applyFont="1" applyFill="1" applyBorder="1" applyAlignment="1">
      <alignment horizontal="center"/>
    </xf>
    <xf numFmtId="0" fontId="0" fillId="32" borderId="0" xfId="17" applyFont="1" applyFill="1"/>
    <xf numFmtId="0" fontId="1" fillId="32" borderId="0" xfId="17" applyFill="1"/>
    <xf numFmtId="0" fontId="0" fillId="31" borderId="0" xfId="0" applyFill="1" applyAlignment="1">
      <alignment wrapText="1"/>
    </xf>
    <xf numFmtId="0" fontId="0" fillId="14" borderId="0" xfId="13" applyFont="1" applyBorder="1"/>
    <xf numFmtId="0" fontId="1" fillId="14" borderId="0" xfId="13" applyBorder="1"/>
    <xf numFmtId="0" fontId="2" fillId="16" borderId="0" xfId="0" applyFont="1" applyFill="1" applyBorder="1" applyAlignment="1">
      <alignment horizontal="center" vertical="center" wrapText="1"/>
    </xf>
    <xf numFmtId="0" fontId="14" fillId="15" borderId="0" xfId="14" applyFont="1" applyBorder="1" applyAlignment="1">
      <alignment horizontal="center" vertical="center"/>
    </xf>
    <xf numFmtId="0" fontId="0" fillId="31" borderId="0" xfId="7" applyFont="1" applyFill="1"/>
    <xf numFmtId="0" fontId="1" fillId="31" borderId="0" xfId="7" applyFill="1"/>
    <xf numFmtId="0" fontId="10" fillId="6" borderId="0" xfId="5"/>
    <xf numFmtId="0" fontId="11" fillId="5" borderId="0" xfId="4" applyFont="1" applyAlignment="1"/>
    <xf numFmtId="0" fontId="1" fillId="15" borderId="0" xfId="14" applyAlignment="1"/>
  </cellXfs>
  <cellStyles count="25">
    <cellStyle name="20% - Accent1" xfId="15" builtinId="30"/>
    <cellStyle name="20% - Accent2" xfId="16" builtinId="34"/>
    <cellStyle name="20% - Accent3" xfId="21" builtinId="38"/>
    <cellStyle name="20% - Accent4" xfId="9" builtinId="42"/>
    <cellStyle name="20% - Accent5" xfId="19" builtinId="46"/>
    <cellStyle name="20% - Accent6" xfId="22" builtinId="50"/>
    <cellStyle name="40% - Accent1" xfId="2" builtinId="31"/>
    <cellStyle name="40% - Accent2" xfId="17" builtinId="35"/>
    <cellStyle name="40% - Accent3" xfId="3" builtinId="39"/>
    <cellStyle name="40% - Accent4" xfId="10" builtinId="43"/>
    <cellStyle name="40% - Accent5" xfId="20" builtinId="47"/>
    <cellStyle name="40% - Accent6" xfId="13" builtinId="51"/>
    <cellStyle name="60% - Accent1" xfId="4" builtinId="32"/>
    <cellStyle name="60% - Accent2" xfId="7" builtinId="36"/>
    <cellStyle name="60% - Accent3" xfId="23" builtinId="40"/>
    <cellStyle name="60% - Accent4" xfId="11" builtinId="44"/>
    <cellStyle name="60% - Accent5" xfId="12" builtinId="48"/>
    <cellStyle name="60% - Accent6" xfId="14" builtinId="52"/>
    <cellStyle name="Accent1" xfId="1" builtinId="29"/>
    <cellStyle name="Accent2" xfId="6" builtinId="33"/>
    <cellStyle name="Accent3" xfId="5" builtinId="37"/>
    <cellStyle name="Accent4" xfId="8" builtinId="41"/>
    <cellStyle name="Accent5" xfId="18" builtinId="45"/>
    <cellStyle name="Hyperlink" xfId="24" builtinId="8"/>
    <cellStyle name="Normal" xfId="0" builtinId="0"/>
  </cellStyles>
  <dxfs count="13">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fill>
        <patternFill patternType="solid">
          <fgColor indexed="64"/>
          <bgColor theme="7" tint="-0.249977111117893"/>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solid">
          <fgColor indexed="64"/>
          <bgColor theme="7" tint="0.39997558519241921"/>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solid">
          <fgColor indexed="64"/>
          <bgColor theme="7" tint="-0.249977111117893"/>
        </patternFill>
      </fill>
    </dxf>
  </dxfs>
  <tableStyles count="0" defaultTableStyle="TableStyleMedium2" defaultPivotStyle="PivotStyleLight16"/>
  <colors>
    <mruColors>
      <color rgb="FF99FF66"/>
      <color rgb="FF57D3FF"/>
      <color rgb="FF170B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828675</xdr:colOff>
      <xdr:row>14</xdr:row>
      <xdr:rowOff>38101</xdr:rowOff>
    </xdr:from>
    <xdr:ext cx="4206875" cy="40640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9631B3A4-D4C3-4B16-8210-320C4554CB0C}"/>
                </a:ext>
              </a:extLst>
            </xdr:cNvPr>
            <xdr:cNvSpPr txBox="1"/>
          </xdr:nvSpPr>
          <xdr:spPr>
            <a:xfrm>
              <a:off x="828675" y="6540501"/>
              <a:ext cx="4206875" cy="4064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d>
                    <m:dPr>
                      <m:ctrlPr>
                        <a:rPr lang="sv-SE" sz="1200" b="0" i="1">
                          <a:solidFill>
                            <a:schemeClr val="tx1"/>
                          </a:solidFill>
                          <a:effectLst/>
                          <a:latin typeface="Cambria Math" panose="02040503050406030204" pitchFamily="18" charset="0"/>
                          <a:ea typeface="+mn-ea"/>
                          <a:cs typeface="+mn-cs"/>
                        </a:rPr>
                      </m:ctrlPr>
                    </m:dPr>
                    <m:e>
                      <m:f>
                        <m:fPr>
                          <m:ctrlPr>
                            <a:rPr lang="sv-SE" sz="1200" b="0" i="1">
                              <a:latin typeface="Cambria Math" panose="02040503050406030204" pitchFamily="18" charset="0"/>
                              <a:ea typeface="Cambria Math" panose="02040503050406030204" pitchFamily="18" charset="0"/>
                            </a:rPr>
                          </m:ctrlPr>
                        </m:fPr>
                        <m:num>
                          <m:r>
                            <a:rPr lang="sv-SE" sz="1200" b="0" i="1">
                              <a:solidFill>
                                <a:schemeClr val="tx1"/>
                              </a:solidFill>
                              <a:effectLst/>
                              <a:latin typeface="Cambria Math" panose="02040503050406030204" pitchFamily="18" charset="0"/>
                              <a:ea typeface="Cambria Math" panose="02040503050406030204" pitchFamily="18" charset="0"/>
                              <a:cs typeface="+mn-cs"/>
                            </a:rPr>
                            <m:t>2 ∗ </m:t>
                          </m:r>
                          <m:sSub>
                            <m:sSubPr>
                              <m:ctrlPr>
                                <a:rPr lang="sv-SE" sz="1200" b="0" i="1">
                                  <a:solidFill>
                                    <a:schemeClr val="tx1"/>
                                  </a:solidFill>
                                  <a:effectLst/>
                                  <a:latin typeface="Cambria Math" panose="02040503050406030204" pitchFamily="18" charset="0"/>
                                  <a:ea typeface="Cambria Math" panose="02040503050406030204" pitchFamily="18" charset="0"/>
                                  <a:cs typeface="+mn-cs"/>
                                </a:rPr>
                              </m:ctrlPr>
                            </m:sSubPr>
                            <m:e>
                              <m:r>
                                <a:rPr lang="sv-SE" sz="1200" b="0" i="1">
                                  <a:solidFill>
                                    <a:schemeClr val="tx1"/>
                                  </a:solidFill>
                                  <a:effectLst/>
                                  <a:latin typeface="Cambria Math" panose="02040503050406030204" pitchFamily="18" charset="0"/>
                                  <a:ea typeface="Cambria Math" panose="02040503050406030204" pitchFamily="18" charset="0"/>
                                  <a:cs typeface="+mn-cs"/>
                                </a:rPr>
                                <m:t>𝑀𝑊h</m:t>
                              </m:r>
                            </m:e>
                            <m:sub>
                              <m:r>
                                <a:rPr lang="sv-SE" sz="1200" b="0" i="1">
                                  <a:solidFill>
                                    <a:schemeClr val="tx1"/>
                                  </a:solidFill>
                                  <a:effectLst/>
                                  <a:latin typeface="Cambria Math" panose="02040503050406030204" pitchFamily="18" charset="0"/>
                                  <a:ea typeface="Cambria Math" panose="02040503050406030204" pitchFamily="18" charset="0"/>
                                  <a:cs typeface="+mn-cs"/>
                                </a:rPr>
                                <m:t>𝑒𝑙𝑒𝑐𝑡𝑟𝑖𝑐𝑖𝑡𝑦</m:t>
                              </m:r>
                            </m:sub>
                          </m:sSub>
                        </m:num>
                        <m:den>
                          <m:d>
                            <m:dPr>
                              <m:ctrlPr>
                                <a:rPr lang="sv-SE" sz="1200" b="0" i="1">
                                  <a:latin typeface="Cambria Math" panose="02040503050406030204" pitchFamily="18" charset="0"/>
                                  <a:ea typeface="Cambria Math" panose="02040503050406030204" pitchFamily="18" charset="0"/>
                                </a:rPr>
                              </m:ctrlPr>
                            </m:dPr>
                            <m:e>
                              <m:r>
                                <a:rPr lang="sv-SE" sz="1200" b="0" i="1">
                                  <a:latin typeface="Cambria Math" panose="02040503050406030204" pitchFamily="18" charset="0"/>
                                  <a:ea typeface="Cambria Math" panose="02040503050406030204" pitchFamily="18" charset="0"/>
                                </a:rPr>
                                <m:t>2 ∗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𝑒𝑙𝑒𝑐𝑡𝑟𝑖𝑐𝑖𝑡𝑦</m:t>
                                  </m:r>
                                </m:sub>
                              </m:sSub>
                              <m:r>
                                <a:rPr lang="sv-SE" sz="1200" b="0" i="1">
                                  <a:latin typeface="Cambria Math" panose="02040503050406030204" pitchFamily="18" charset="0"/>
                                  <a:ea typeface="Cambria Math" panose="02040503050406030204" pitchFamily="18" charset="0"/>
                                </a:rPr>
                                <m:t>+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h𝑒𝑎𝑡</m:t>
                                  </m:r>
                                </m:sub>
                              </m:sSub>
                            </m:e>
                          </m:d>
                        </m:den>
                      </m:f>
                    </m:e>
                  </m:d>
                  <m:r>
                    <a:rPr lang="sv-SE" sz="1200" b="0" i="1">
                      <a:latin typeface="Cambria Math" panose="02040503050406030204" pitchFamily="18" charset="0"/>
                    </a:rPr>
                    <m:t>∗</m:t>
                  </m:r>
                  <m:r>
                    <a:rPr lang="sv-SE" sz="1200" b="0" i="1">
                      <a:latin typeface="Cambria Math" panose="02040503050406030204" pitchFamily="18" charset="0"/>
                    </a:rPr>
                    <m:t>𝑐𝑎𝑙𝑐𝑢𝑙𝑎𝑡𝑒𝑑</m:t>
                  </m:r>
                  <m:r>
                    <a:rPr lang="sv-SE" sz="1200" b="0" i="1">
                      <a:latin typeface="Cambria Math" panose="02040503050406030204" pitchFamily="18" charset="0"/>
                    </a:rPr>
                    <m:t> </m:t>
                  </m:r>
                  <m:r>
                    <a:rPr lang="sv-SE" sz="1200" b="0" i="1">
                      <a:latin typeface="Cambria Math" panose="02040503050406030204" pitchFamily="18" charset="0"/>
                    </a:rPr>
                    <m:t>𝑡𝑜𝑡𝑎𝑙</m:t>
                  </m:r>
                </m:oMath>
              </a14:m>
              <a:r>
                <a:rPr lang="sv-SE" sz="1100"/>
                <a:t> CO2</a:t>
              </a:r>
              <a:r>
                <a:rPr lang="sv-SE" sz="1100" baseline="0"/>
                <a:t> emission</a:t>
              </a:r>
            </a:p>
            <a:p>
              <a:endParaRPr lang="sv-SE" sz="1100"/>
            </a:p>
          </xdr:txBody>
        </xdr:sp>
      </mc:Choice>
      <mc:Fallback xmlns="">
        <xdr:sp macro="" textlink="">
          <xdr:nvSpPr>
            <xdr:cNvPr id="2" name="TextBox 1">
              <a:extLst>
                <a:ext uri="{FF2B5EF4-FFF2-40B4-BE49-F238E27FC236}">
                  <a16:creationId xmlns:a16="http://schemas.microsoft.com/office/drawing/2014/main" id="{9631B3A4-D4C3-4B16-8210-320C4554CB0C}"/>
                </a:ext>
              </a:extLst>
            </xdr:cNvPr>
            <xdr:cNvSpPr txBox="1"/>
          </xdr:nvSpPr>
          <xdr:spPr>
            <a:xfrm>
              <a:off x="828675" y="6540501"/>
              <a:ext cx="4206875" cy="4064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sv-SE" sz="1200" b="0" i="0">
                  <a:solidFill>
                    <a:schemeClr val="tx1"/>
                  </a:solidFill>
                  <a:effectLst/>
                  <a:latin typeface="Cambria Math" panose="02040503050406030204" pitchFamily="18" charset="0"/>
                  <a:ea typeface="+mn-ea"/>
                  <a:cs typeface="+mn-cs"/>
                </a:rPr>
                <a:t>(</a:t>
              </a:r>
              <a:r>
                <a:rPr lang="sv-SE" sz="1200" b="0" i="0">
                  <a:solidFill>
                    <a:schemeClr val="tx1"/>
                  </a:solidFill>
                  <a:effectLst/>
                  <a:latin typeface="Cambria Math" panose="02040503050406030204" pitchFamily="18" charset="0"/>
                  <a:ea typeface="Cambria Math" panose="02040503050406030204" pitchFamily="18" charset="0"/>
                  <a:cs typeface="+mn-cs"/>
                </a:rPr>
                <a:t>(2 ∗ 〖𝑀𝑊ℎ〗_𝑒𝑙𝑒𝑐𝑡𝑟𝑖𝑐𝑖𝑡𝑦)/((</a:t>
              </a:r>
              <a:r>
                <a:rPr lang="sv-SE" sz="1200" b="0" i="0">
                  <a:latin typeface="Cambria Math" panose="02040503050406030204" pitchFamily="18" charset="0"/>
                  <a:ea typeface="Cambria Math" panose="02040503050406030204" pitchFamily="18" charset="0"/>
                </a:rPr>
                <a:t>2 ∗ 〖𝑀𝑊ℎ〗_𝑒𝑙𝑒𝑐𝑡𝑟𝑖𝑐𝑖𝑡𝑦+ 〖𝑀𝑊ℎ〗_ℎ𝑒𝑎𝑡 ) ))</a:t>
              </a:r>
              <a:r>
                <a:rPr lang="sv-SE" sz="1200" b="0" i="0">
                  <a:latin typeface="Cambria Math" panose="02040503050406030204" pitchFamily="18" charset="0"/>
                </a:rPr>
                <a:t>∗𝑐𝑎𝑙𝑐𝑢𝑙𝑎𝑡𝑒𝑑 𝑡𝑜𝑡𝑎𝑙</a:t>
              </a:r>
              <a:r>
                <a:rPr lang="sv-SE" sz="1100"/>
                <a:t> CO2</a:t>
              </a:r>
              <a:r>
                <a:rPr lang="sv-SE" sz="1100" baseline="0"/>
                <a:t> emission</a:t>
              </a:r>
            </a:p>
            <a:p>
              <a:endParaRPr lang="sv-SE"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1</xdr:col>
      <xdr:colOff>581757</xdr:colOff>
      <xdr:row>19</xdr:row>
      <xdr:rowOff>126023</xdr:rowOff>
    </xdr:from>
    <xdr:ext cx="3653205" cy="44547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E1D510FE-015D-4485-8465-476F64BE3EDC}"/>
                </a:ext>
              </a:extLst>
            </xdr:cNvPr>
            <xdr:cNvSpPr txBox="1"/>
          </xdr:nvSpPr>
          <xdr:spPr>
            <a:xfrm>
              <a:off x="581757" y="7187223"/>
              <a:ext cx="3653205" cy="44547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d>
                    <m:dPr>
                      <m:ctrlPr>
                        <a:rPr lang="sv-SE" sz="1200" b="0" i="1">
                          <a:solidFill>
                            <a:schemeClr val="tx1"/>
                          </a:solidFill>
                          <a:effectLst/>
                          <a:latin typeface="Cambria Math" panose="02040503050406030204" pitchFamily="18" charset="0"/>
                          <a:ea typeface="+mn-ea"/>
                          <a:cs typeface="+mn-cs"/>
                        </a:rPr>
                      </m:ctrlPr>
                    </m:dPr>
                    <m:e>
                      <m:f>
                        <m:fPr>
                          <m:ctrlPr>
                            <a:rPr lang="sv-SE" sz="1200" b="0" i="1">
                              <a:latin typeface="Cambria Math" panose="02040503050406030204" pitchFamily="18" charset="0"/>
                              <a:ea typeface="Cambria Math" panose="02040503050406030204" pitchFamily="18" charset="0"/>
                            </a:rPr>
                          </m:ctrlPr>
                        </m:fPr>
                        <m:num>
                          <m:r>
                            <a:rPr lang="sv-SE" sz="1200" b="0" i="1">
                              <a:solidFill>
                                <a:schemeClr val="tx1"/>
                              </a:solidFill>
                              <a:effectLst/>
                              <a:latin typeface="Cambria Math" panose="02040503050406030204" pitchFamily="18" charset="0"/>
                              <a:ea typeface="Cambria Math" panose="02040503050406030204" pitchFamily="18" charset="0"/>
                              <a:cs typeface="+mn-cs"/>
                            </a:rPr>
                            <m:t>2 ∗ </m:t>
                          </m:r>
                          <m:sSub>
                            <m:sSubPr>
                              <m:ctrlPr>
                                <a:rPr lang="sv-SE" sz="1200" b="0" i="1">
                                  <a:solidFill>
                                    <a:schemeClr val="tx1"/>
                                  </a:solidFill>
                                  <a:effectLst/>
                                  <a:latin typeface="Cambria Math" panose="02040503050406030204" pitchFamily="18" charset="0"/>
                                  <a:ea typeface="Cambria Math" panose="02040503050406030204" pitchFamily="18" charset="0"/>
                                  <a:cs typeface="+mn-cs"/>
                                </a:rPr>
                              </m:ctrlPr>
                            </m:sSubPr>
                            <m:e>
                              <m:r>
                                <a:rPr lang="sv-SE" sz="1200" b="0" i="1">
                                  <a:solidFill>
                                    <a:schemeClr val="tx1"/>
                                  </a:solidFill>
                                  <a:effectLst/>
                                  <a:latin typeface="Cambria Math" panose="02040503050406030204" pitchFamily="18" charset="0"/>
                                  <a:ea typeface="Cambria Math" panose="02040503050406030204" pitchFamily="18" charset="0"/>
                                  <a:cs typeface="+mn-cs"/>
                                </a:rPr>
                                <m:t>𝑀𝑊h</m:t>
                              </m:r>
                            </m:e>
                            <m:sub>
                              <m:r>
                                <a:rPr lang="sv-SE" sz="1200" b="0" i="1">
                                  <a:solidFill>
                                    <a:schemeClr val="tx1"/>
                                  </a:solidFill>
                                  <a:effectLst/>
                                  <a:latin typeface="Cambria Math" panose="02040503050406030204" pitchFamily="18" charset="0"/>
                                  <a:ea typeface="Cambria Math" panose="02040503050406030204" pitchFamily="18" charset="0"/>
                                  <a:cs typeface="+mn-cs"/>
                                </a:rPr>
                                <m:t>𝑒𝑙𝑒𝑐𝑡𝑟𝑖𝑐𝑖𝑡𝑦</m:t>
                              </m:r>
                            </m:sub>
                          </m:sSub>
                        </m:num>
                        <m:den>
                          <m:d>
                            <m:dPr>
                              <m:ctrlPr>
                                <a:rPr lang="sv-SE" sz="1200" b="0" i="1">
                                  <a:latin typeface="Cambria Math" panose="02040503050406030204" pitchFamily="18" charset="0"/>
                                  <a:ea typeface="Cambria Math" panose="02040503050406030204" pitchFamily="18" charset="0"/>
                                </a:rPr>
                              </m:ctrlPr>
                            </m:dPr>
                            <m:e>
                              <m:r>
                                <a:rPr lang="sv-SE" sz="1200" b="0" i="1">
                                  <a:latin typeface="Cambria Math" panose="02040503050406030204" pitchFamily="18" charset="0"/>
                                  <a:ea typeface="Cambria Math" panose="02040503050406030204" pitchFamily="18" charset="0"/>
                                </a:rPr>
                                <m:t>2 ∗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𝑒𝑙𝑒𝑐𝑡𝑟𝑖𝑐𝑖𝑡𝑦</m:t>
                                  </m:r>
                                </m:sub>
                              </m:sSub>
                              <m:r>
                                <a:rPr lang="sv-SE" sz="1200" b="0" i="1">
                                  <a:latin typeface="Cambria Math" panose="02040503050406030204" pitchFamily="18" charset="0"/>
                                  <a:ea typeface="Cambria Math" panose="02040503050406030204" pitchFamily="18" charset="0"/>
                                </a:rPr>
                                <m:t>+ </m:t>
                              </m:r>
                              <m:sSub>
                                <m:sSubPr>
                                  <m:ctrlPr>
                                    <a:rPr lang="sv-SE" sz="1200" b="0" i="1">
                                      <a:latin typeface="Cambria Math" panose="02040503050406030204" pitchFamily="18" charset="0"/>
                                      <a:ea typeface="Cambria Math" panose="02040503050406030204" pitchFamily="18" charset="0"/>
                                    </a:rPr>
                                  </m:ctrlPr>
                                </m:sSubPr>
                                <m:e>
                                  <m:r>
                                    <a:rPr lang="sv-SE" sz="1200" b="0" i="1">
                                      <a:latin typeface="Cambria Math" panose="02040503050406030204" pitchFamily="18" charset="0"/>
                                      <a:ea typeface="Cambria Math" panose="02040503050406030204" pitchFamily="18" charset="0"/>
                                    </a:rPr>
                                    <m:t>𝑀𝑊h</m:t>
                                  </m:r>
                                </m:e>
                                <m:sub>
                                  <m:r>
                                    <a:rPr lang="sv-SE" sz="1200" b="0" i="1">
                                      <a:latin typeface="Cambria Math" panose="02040503050406030204" pitchFamily="18" charset="0"/>
                                      <a:ea typeface="Cambria Math" panose="02040503050406030204" pitchFamily="18" charset="0"/>
                                    </a:rPr>
                                    <m:t>h𝑒𝑎𝑡</m:t>
                                  </m:r>
                                </m:sub>
                              </m:sSub>
                            </m:e>
                          </m:d>
                        </m:den>
                      </m:f>
                    </m:e>
                  </m:d>
                  <m:r>
                    <a:rPr lang="sv-SE" sz="1200" b="0" i="1">
                      <a:latin typeface="Cambria Math" panose="02040503050406030204" pitchFamily="18" charset="0"/>
                    </a:rPr>
                    <m:t>∗</m:t>
                  </m:r>
                  <m:r>
                    <a:rPr lang="sv-SE" sz="1200" b="0" i="1">
                      <a:latin typeface="Cambria Math" panose="02040503050406030204" pitchFamily="18" charset="0"/>
                    </a:rPr>
                    <m:t>𝑚𝑒𝑎𝑠𝑢𝑟𝑒𝑑</m:t>
                  </m:r>
                  <m:r>
                    <a:rPr lang="sv-SE" sz="1200" b="0" i="1">
                      <a:latin typeface="Cambria Math" panose="02040503050406030204" pitchFamily="18" charset="0"/>
                    </a:rPr>
                    <m:t>_</m:t>
                  </m:r>
                  <m:r>
                    <a:rPr lang="sv-SE" sz="1200" b="0" i="1">
                      <a:latin typeface="Cambria Math" panose="02040503050406030204" pitchFamily="18" charset="0"/>
                    </a:rPr>
                    <m:t>𝑎𝑖𝑟</m:t>
                  </m:r>
                  <m:r>
                    <a:rPr lang="sv-SE" sz="1200" b="0" i="1">
                      <a:latin typeface="Cambria Math" panose="02040503050406030204" pitchFamily="18" charset="0"/>
                    </a:rPr>
                    <m:t>_</m:t>
                  </m:r>
                  <m:r>
                    <a:rPr lang="sv-SE" sz="1200" b="0" i="1">
                      <a:latin typeface="Cambria Math" panose="02040503050406030204" pitchFamily="18" charset="0"/>
                    </a:rPr>
                    <m:t>𝑒𝑚𝑖𝑠𝑠𝑖𝑜𝑛</m:t>
                  </m:r>
                </m:oMath>
              </a14:m>
              <a:r>
                <a:rPr lang="sv-SE" sz="1100"/>
                <a:t> </a:t>
              </a:r>
            </a:p>
          </xdr:txBody>
        </xdr:sp>
      </mc:Choice>
      <mc:Fallback xmlns="">
        <xdr:sp macro="" textlink="">
          <xdr:nvSpPr>
            <xdr:cNvPr id="2" name="TextBox 1">
              <a:extLst>
                <a:ext uri="{FF2B5EF4-FFF2-40B4-BE49-F238E27FC236}">
                  <a16:creationId xmlns:a16="http://schemas.microsoft.com/office/drawing/2014/main" id="{E1D510FE-015D-4485-8465-476F64BE3EDC}"/>
                </a:ext>
              </a:extLst>
            </xdr:cNvPr>
            <xdr:cNvSpPr txBox="1"/>
          </xdr:nvSpPr>
          <xdr:spPr>
            <a:xfrm>
              <a:off x="581757" y="7187223"/>
              <a:ext cx="3653205" cy="44547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sv-SE" sz="1200" b="0" i="0">
                  <a:solidFill>
                    <a:schemeClr val="tx1"/>
                  </a:solidFill>
                  <a:effectLst/>
                  <a:latin typeface="Cambria Math" panose="02040503050406030204" pitchFamily="18" charset="0"/>
                  <a:ea typeface="+mn-ea"/>
                  <a:cs typeface="+mn-cs"/>
                </a:rPr>
                <a:t>(</a:t>
              </a:r>
              <a:r>
                <a:rPr lang="sv-SE" sz="1200" b="0" i="0">
                  <a:solidFill>
                    <a:schemeClr val="tx1"/>
                  </a:solidFill>
                  <a:effectLst/>
                  <a:latin typeface="Cambria Math" panose="02040503050406030204" pitchFamily="18" charset="0"/>
                  <a:ea typeface="Cambria Math" panose="02040503050406030204" pitchFamily="18" charset="0"/>
                  <a:cs typeface="+mn-cs"/>
                </a:rPr>
                <a:t>(2 ∗ 〖𝑀𝑊ℎ〗_𝑒𝑙𝑒𝑐𝑡𝑟𝑖𝑐𝑖𝑡𝑦)/((</a:t>
              </a:r>
              <a:r>
                <a:rPr lang="sv-SE" sz="1200" b="0" i="0">
                  <a:latin typeface="Cambria Math" panose="02040503050406030204" pitchFamily="18" charset="0"/>
                  <a:ea typeface="Cambria Math" panose="02040503050406030204" pitchFamily="18" charset="0"/>
                </a:rPr>
                <a:t>2 ∗ 〖𝑀𝑊ℎ〗_𝑒𝑙𝑒𝑐𝑡𝑟𝑖𝑐𝑖𝑡𝑦+ 〖𝑀𝑊ℎ〗_ℎ𝑒𝑎𝑡 ) ))</a:t>
              </a:r>
              <a:r>
                <a:rPr lang="sv-SE" sz="1200" b="0" i="0">
                  <a:latin typeface="Cambria Math" panose="02040503050406030204" pitchFamily="18" charset="0"/>
                </a:rPr>
                <a:t>∗𝑚𝑒𝑎𝑠𝑢𝑟𝑒𝑑_𝑎𝑖𝑟_𝑒𝑚𝑖𝑠𝑠𝑖𝑜𝑛</a:t>
              </a:r>
              <a:r>
                <a:rPr lang="sv-SE" sz="1100"/>
                <a:t> </a:t>
              </a:r>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H21" totalsRowShown="0" headerRowDxfId="12">
  <tableColumns count="7">
    <tableColumn id="1" xr3:uid="{00000000-0010-0000-0000-000001000000}" name="Fuel type description" dataDxfId="11"/>
    <tableColumn id="2" xr3:uid="{00000000-0010-0000-0000-000002000000}" name="Fuel category" dataDxfId="10"/>
    <tableColumn id="3" xr3:uid="{00000000-0010-0000-0000-000003000000}" name="Amount" dataDxfId="9"/>
    <tableColumn id="4" xr3:uid="{00000000-0010-0000-0000-000004000000}" name="Unit" dataDxfId="8"/>
    <tableColumn id="5" xr3:uid="{00000000-0010-0000-0000-000005000000}" name="Net calorific value" dataDxfId="7"/>
    <tableColumn id="7" xr3:uid="{00000000-0010-0000-0000-000007000000}" name="Energy content" dataDxfId="6">
      <calculatedColumnFormula>Table1[[#This Row],[Amount]]*Table1[[#This Row],[Net calorific value]]</calculatedColumnFormula>
    </tableColumn>
    <tableColumn id="6" xr3:uid="{00000000-0010-0000-0000-000006000000}" name="CO2 Emission factor" dataDxfId="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26:D41" totalsRowShown="0" headerRowDxfId="4" dataDxfId="3">
  <tableColumns count="3">
    <tableColumn id="1" xr3:uid="{00000000-0010-0000-0100-000001000000}" name="Electricity type description" dataDxfId="2"/>
    <tableColumn id="2" xr3:uid="{00000000-0010-0000-0100-000002000000}" name="Electricity category" dataDxfId="1"/>
    <tableColumn id="3" xr3:uid="{00000000-0010-0000-0100-000003000000}" name="Amount (kWh)"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ur-lex.europa.eu/LexUriServ/LexUriServ.do?uri=OJ:L:2012:181:0030:0104:en: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2:181:0030:0104:en:PDF"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18"/>
  <sheetViews>
    <sheetView showGridLines="0" showRowColHeaders="0" tabSelected="1" zoomScaleNormal="100" zoomScaleSheetLayoutView="100" workbookViewId="0">
      <selection activeCell="H5" sqref="H5"/>
    </sheetView>
  </sheetViews>
  <sheetFormatPr defaultColWidth="8.54296875" defaultRowHeight="14.5"/>
  <cols>
    <col min="1" max="1" width="8.54296875" style="117"/>
    <col min="2" max="2" width="92" style="25" customWidth="1"/>
    <col min="3" max="16384" width="8.54296875" style="25"/>
  </cols>
  <sheetData>
    <row r="1" spans="1:2" ht="23.5">
      <c r="B1" s="27" t="s">
        <v>28</v>
      </c>
    </row>
    <row r="2" spans="1:2">
      <c r="B2" s="112" t="s">
        <v>25</v>
      </c>
    </row>
    <row r="4" spans="1:2">
      <c r="B4" s="28" t="s">
        <v>123</v>
      </c>
    </row>
    <row r="5" spans="1:2" ht="43.5">
      <c r="B5" s="12" t="s">
        <v>195</v>
      </c>
    </row>
    <row r="6" spans="1:2" s="26" customFormat="1">
      <c r="A6" s="117"/>
      <c r="B6" s="33"/>
    </row>
    <row r="7" spans="1:2" s="26" customFormat="1" ht="43.5">
      <c r="A7" s="117"/>
      <c r="B7" s="33" t="s">
        <v>147</v>
      </c>
    </row>
    <row r="9" spans="1:2" ht="29">
      <c r="B9" s="12" t="s">
        <v>148</v>
      </c>
    </row>
    <row r="11" spans="1:2">
      <c r="B11" s="28" t="s">
        <v>22</v>
      </c>
    </row>
    <row r="12" spans="1:2" ht="43.5">
      <c r="B12" s="12" t="s">
        <v>149</v>
      </c>
    </row>
    <row r="13" spans="1:2">
      <c r="B13" s="33"/>
    </row>
    <row r="14" spans="1:2" s="26" customFormat="1" ht="29">
      <c r="A14" s="117"/>
      <c r="B14" s="33" t="s">
        <v>150</v>
      </c>
    </row>
    <row r="15" spans="1:2">
      <c r="B15" s="12"/>
    </row>
    <row r="16" spans="1:2" ht="29">
      <c r="B16" s="12" t="s">
        <v>219</v>
      </c>
    </row>
    <row r="18" spans="2:2">
      <c r="B18" s="12"/>
    </row>
  </sheetData>
  <sheetProtection algorithmName="SHA-512" hashValue="ecnGuGkmG+PThVuW1J2JROTcvXPxHVx9wDrDnvEoZOTw1KpZCobVKWru6pJwf/7NqbxDIKcTZmqnGIG64htxYw==" saltValue="0isJhqM3T3jag8ZO/4jaOQ==" spinCount="100000" sheet="1" objects="1" scenarios="1" formatColumns="0" formatRows="0"/>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FF66"/>
  </sheetPr>
  <dimension ref="A1:I45"/>
  <sheetViews>
    <sheetView showGridLines="0" showRowColHeaders="0" zoomScaleNormal="100" workbookViewId="0">
      <selection activeCell="H30" sqref="H30"/>
    </sheetView>
  </sheetViews>
  <sheetFormatPr defaultColWidth="8.54296875" defaultRowHeight="14.5"/>
  <cols>
    <col min="1" max="1" width="3.54296875" style="25" customWidth="1"/>
    <col min="2" max="2" width="28.1796875" style="25" customWidth="1"/>
    <col min="3" max="8" width="15.7265625" style="25" customWidth="1"/>
    <col min="9" max="9" width="3.54296875" style="25" customWidth="1"/>
    <col min="10" max="16384" width="8.54296875" style="25"/>
  </cols>
  <sheetData>
    <row r="1" spans="1:9" ht="23.5">
      <c r="A1" s="183" t="s">
        <v>28</v>
      </c>
      <c r="B1" s="183"/>
      <c r="C1" s="183"/>
      <c r="D1" s="183"/>
      <c r="E1" s="183"/>
      <c r="F1" s="183"/>
      <c r="G1" s="183"/>
      <c r="H1" s="183"/>
      <c r="I1" s="183"/>
    </row>
    <row r="2" spans="1:9">
      <c r="A2" s="184" t="s">
        <v>25</v>
      </c>
      <c r="B2" s="184"/>
      <c r="C2" s="184"/>
      <c r="D2" s="184"/>
      <c r="E2" s="184"/>
      <c r="F2" s="184"/>
      <c r="G2" s="184"/>
      <c r="H2" s="184"/>
      <c r="I2" s="184"/>
    </row>
    <row r="3" spans="1:9">
      <c r="A3" s="84"/>
      <c r="B3" s="84"/>
      <c r="C3" s="84"/>
      <c r="D3" s="84"/>
      <c r="E3" s="84"/>
      <c r="F3" s="84"/>
      <c r="G3" s="84"/>
      <c r="H3" s="84"/>
      <c r="I3" s="84"/>
    </row>
    <row r="4" spans="1:9">
      <c r="A4" s="84"/>
      <c r="B4" s="202" t="s">
        <v>131</v>
      </c>
      <c r="C4" s="203"/>
      <c r="D4" s="107"/>
      <c r="E4" s="21"/>
      <c r="F4" s="145" t="s">
        <v>282</v>
      </c>
      <c r="G4" s="84"/>
      <c r="H4" s="84"/>
      <c r="I4" s="84"/>
    </row>
    <row r="5" spans="1:9" s="34" customFormat="1">
      <c r="A5" s="84"/>
      <c r="B5" s="84"/>
      <c r="C5" s="84"/>
      <c r="D5" s="84"/>
      <c r="E5" s="84"/>
      <c r="F5" s="84"/>
      <c r="G5" s="84"/>
      <c r="H5" s="84"/>
      <c r="I5" s="84"/>
    </row>
    <row r="6" spans="1:9" s="34" customFormat="1">
      <c r="A6" s="84"/>
      <c r="B6" s="106" t="s">
        <v>129</v>
      </c>
      <c r="C6" s="107"/>
      <c r="D6" s="107"/>
      <c r="E6" s="21"/>
      <c r="F6" s="107" t="s">
        <v>4</v>
      </c>
      <c r="G6" s="84"/>
      <c r="H6" s="84"/>
      <c r="I6" s="84"/>
    </row>
    <row r="7" spans="1:9" s="34" customFormat="1">
      <c r="A7" s="84"/>
      <c r="B7" s="106" t="s">
        <v>130</v>
      </c>
      <c r="C7" s="107"/>
      <c r="D7" s="107"/>
      <c r="E7" s="108">
        <f>Internal_Electricity_Energy</f>
        <v>0</v>
      </c>
      <c r="F7" s="107" t="s">
        <v>4</v>
      </c>
      <c r="G7" s="84"/>
      <c r="H7" s="84"/>
      <c r="I7" s="84"/>
    </row>
    <row r="8" spans="1:9" s="36" customFormat="1">
      <c r="A8" s="84"/>
      <c r="B8" s="106" t="s">
        <v>146</v>
      </c>
      <c r="C8" s="107"/>
      <c r="D8" s="107"/>
      <c r="E8" s="109">
        <f>IF(Co_generated_net_heat&gt;0,2*E7/(2*E7+E6),0)</f>
        <v>0</v>
      </c>
      <c r="F8" s="84"/>
      <c r="G8" s="84"/>
      <c r="H8" s="84"/>
      <c r="I8" s="84"/>
    </row>
    <row r="9" spans="1:9">
      <c r="A9" s="84"/>
      <c r="B9" s="84"/>
      <c r="C9" s="84"/>
      <c r="D9" s="84"/>
      <c r="E9" s="84"/>
      <c r="F9" s="84"/>
      <c r="G9" s="84"/>
      <c r="H9" s="84"/>
      <c r="I9" s="84"/>
    </row>
    <row r="10" spans="1:9" s="34" customFormat="1">
      <c r="A10" s="84"/>
      <c r="B10" s="209" t="s">
        <v>128</v>
      </c>
      <c r="C10" s="210"/>
      <c r="D10" s="210"/>
      <c r="E10" s="210"/>
      <c r="F10" s="210"/>
      <c r="G10" s="210"/>
      <c r="H10" s="210"/>
      <c r="I10" s="84"/>
    </row>
    <row r="11" spans="1:9" s="34" customFormat="1">
      <c r="A11" s="84"/>
      <c r="B11" s="84"/>
      <c r="C11" s="84"/>
      <c r="D11" s="84"/>
      <c r="E11" s="84"/>
      <c r="F11" s="84"/>
      <c r="G11" s="84"/>
      <c r="H11" s="84"/>
      <c r="I11" s="84"/>
    </row>
    <row r="12" spans="1:9">
      <c r="A12" s="84"/>
      <c r="B12" s="204" t="s">
        <v>102</v>
      </c>
      <c r="C12" s="204"/>
      <c r="D12" s="204"/>
      <c r="E12" s="204"/>
      <c r="F12" s="204"/>
      <c r="G12" s="204"/>
      <c r="H12" s="204"/>
      <c r="I12" s="84"/>
    </row>
    <row r="13" spans="1:9">
      <c r="A13" s="84"/>
      <c r="B13" s="204" t="s">
        <v>103</v>
      </c>
      <c r="C13" s="204"/>
      <c r="D13" s="204"/>
      <c r="E13" s="204"/>
      <c r="F13" s="204"/>
      <c r="G13" s="204"/>
      <c r="H13" s="204"/>
      <c r="I13" s="84"/>
    </row>
    <row r="14" spans="1:9">
      <c r="A14" s="84"/>
      <c r="B14" s="84"/>
      <c r="C14" s="84"/>
      <c r="D14" s="84"/>
      <c r="E14" s="84"/>
      <c r="F14" s="84"/>
      <c r="G14" s="84"/>
      <c r="H14" s="84"/>
      <c r="I14" s="84"/>
    </row>
    <row r="15" spans="1:9" ht="15.5">
      <c r="A15" s="84"/>
      <c r="B15" s="207" t="s">
        <v>104</v>
      </c>
      <c r="C15" s="208" t="s">
        <v>105</v>
      </c>
      <c r="D15" s="208"/>
      <c r="E15" s="208"/>
      <c r="F15" s="208" t="s">
        <v>106</v>
      </c>
      <c r="G15" s="208"/>
      <c r="H15" s="208"/>
      <c r="I15" s="84"/>
    </row>
    <row r="16" spans="1:9">
      <c r="A16" s="84"/>
      <c r="B16" s="207"/>
      <c r="C16" s="69" t="s">
        <v>107</v>
      </c>
      <c r="D16" s="70" t="s">
        <v>108</v>
      </c>
      <c r="E16" s="70" t="s">
        <v>109</v>
      </c>
      <c r="F16" s="70" t="s">
        <v>90</v>
      </c>
      <c r="G16" s="70" t="s">
        <v>110</v>
      </c>
      <c r="H16" s="70" t="s">
        <v>111</v>
      </c>
      <c r="I16" s="84"/>
    </row>
    <row r="17" spans="1:9">
      <c r="A17" s="84"/>
      <c r="B17" s="66" t="s">
        <v>112</v>
      </c>
      <c r="C17" s="61"/>
      <c r="D17" s="61"/>
      <c r="E17" s="61"/>
      <c r="F17" s="61"/>
      <c r="G17" s="61"/>
      <c r="H17" s="61"/>
      <c r="I17" s="84"/>
    </row>
    <row r="18" spans="1:9">
      <c r="A18" s="84"/>
      <c r="B18" s="66" t="s">
        <v>113</v>
      </c>
      <c r="C18" s="61"/>
      <c r="D18" s="61"/>
      <c r="E18" s="61"/>
      <c r="F18" s="61"/>
      <c r="G18" s="61"/>
      <c r="H18" s="61"/>
      <c r="I18" s="84"/>
    </row>
    <row r="19" spans="1:9">
      <c r="A19" s="84"/>
      <c r="B19" s="80" t="s">
        <v>194</v>
      </c>
      <c r="C19" s="61"/>
      <c r="D19" s="61"/>
      <c r="E19" s="61"/>
      <c r="F19" s="61"/>
      <c r="G19" s="61"/>
      <c r="H19" s="61"/>
      <c r="I19" s="84"/>
    </row>
    <row r="20" spans="1:9">
      <c r="A20" s="84"/>
      <c r="B20" s="66" t="s">
        <v>114</v>
      </c>
      <c r="C20" s="61"/>
      <c r="D20" s="61"/>
      <c r="E20" s="61"/>
      <c r="F20" s="61"/>
      <c r="G20" s="61"/>
      <c r="H20" s="61"/>
      <c r="I20" s="84"/>
    </row>
    <row r="21" spans="1:9">
      <c r="A21" s="84"/>
      <c r="B21" s="66" t="s">
        <v>115</v>
      </c>
      <c r="C21" s="61"/>
      <c r="D21" s="61"/>
      <c r="E21" s="61"/>
      <c r="F21" s="61"/>
      <c r="G21" s="61"/>
      <c r="H21" s="61"/>
      <c r="I21" s="84"/>
    </row>
    <row r="22" spans="1:9">
      <c r="A22" s="84"/>
      <c r="B22" s="66" t="s">
        <v>116</v>
      </c>
      <c r="C22" s="61"/>
      <c r="D22" s="61"/>
      <c r="E22" s="61"/>
      <c r="F22" s="61"/>
      <c r="G22" s="61"/>
      <c r="H22" s="61"/>
      <c r="I22" s="84"/>
    </row>
    <row r="23" spans="1:9">
      <c r="A23" s="84"/>
      <c r="B23" s="66" t="s">
        <v>117</v>
      </c>
      <c r="C23" s="61"/>
      <c r="D23" s="61"/>
      <c r="E23" s="61"/>
      <c r="F23" s="61"/>
      <c r="G23" s="61"/>
      <c r="H23" s="61"/>
      <c r="I23" s="84"/>
    </row>
    <row r="24" spans="1:9">
      <c r="A24" s="84"/>
      <c r="B24" s="66" t="s">
        <v>118</v>
      </c>
      <c r="C24" s="61"/>
      <c r="D24" s="61"/>
      <c r="E24" s="61"/>
      <c r="F24" s="61"/>
      <c r="G24" s="61"/>
      <c r="H24" s="61"/>
      <c r="I24" s="84"/>
    </row>
    <row r="25" spans="1:9">
      <c r="A25" s="84"/>
      <c r="B25" s="66" t="s">
        <v>119</v>
      </c>
      <c r="C25" s="61"/>
      <c r="D25" s="61"/>
      <c r="E25" s="61"/>
      <c r="F25" s="61"/>
      <c r="G25" s="61"/>
      <c r="H25" s="61"/>
      <c r="I25" s="84"/>
    </row>
    <row r="26" spans="1:9">
      <c r="A26" s="84"/>
      <c r="B26" s="66" t="s">
        <v>120</v>
      </c>
      <c r="C26" s="61"/>
      <c r="D26" s="61"/>
      <c r="E26" s="61"/>
      <c r="F26" s="61"/>
      <c r="G26" s="61"/>
      <c r="H26" s="61"/>
      <c r="I26" s="84"/>
    </row>
    <row r="27" spans="1:9">
      <c r="A27" s="84"/>
      <c r="B27" s="66" t="s">
        <v>121</v>
      </c>
      <c r="C27" s="61"/>
      <c r="D27" s="61"/>
      <c r="E27" s="61"/>
      <c r="F27" s="61"/>
      <c r="G27" s="61"/>
      <c r="H27" s="61"/>
      <c r="I27" s="84"/>
    </row>
    <row r="28" spans="1:9">
      <c r="A28" s="84"/>
      <c r="B28" s="66" t="s">
        <v>122</v>
      </c>
      <c r="C28" s="61"/>
      <c r="D28" s="61"/>
      <c r="E28" s="61"/>
      <c r="F28" s="61"/>
      <c r="G28" s="61"/>
      <c r="H28" s="61"/>
      <c r="I28" s="84"/>
    </row>
    <row r="29" spans="1:9">
      <c r="A29" s="84"/>
      <c r="B29" s="121" t="s">
        <v>224</v>
      </c>
      <c r="C29" s="67" t="str">
        <f t="shared" ref="C29:G29" si="0">IF(SUM(C17:C28)&gt;0,SUM(C17:C28),"")</f>
        <v/>
      </c>
      <c r="D29" s="64" t="str">
        <f t="shared" si="0"/>
        <v/>
      </c>
      <c r="E29" s="64" t="str">
        <f t="shared" si="0"/>
        <v/>
      </c>
      <c r="F29" s="64" t="str">
        <f t="shared" si="0"/>
        <v/>
      </c>
      <c r="G29" s="64" t="str">
        <f t="shared" si="0"/>
        <v/>
      </c>
      <c r="H29" s="64">
        <f>IF(SUM(H17:H28)&gt;0,SUM(H17:H28),0)</f>
        <v>0</v>
      </c>
      <c r="I29" s="84"/>
    </row>
    <row r="30" spans="1:9">
      <c r="A30" s="84"/>
      <c r="B30" s="84"/>
      <c r="C30" s="84"/>
      <c r="D30" s="84"/>
      <c r="E30" s="84"/>
      <c r="F30" s="84"/>
      <c r="G30" s="84"/>
      <c r="H30" s="84"/>
      <c r="I30" s="84"/>
    </row>
    <row r="31" spans="1:9">
      <c r="A31" s="84"/>
      <c r="B31" s="153" t="s">
        <v>283</v>
      </c>
      <c r="C31" s="68" t="str">
        <f>IF(AND($E$4&gt;0,C29&lt;&gt;""),(C29/$E$4),"")</f>
        <v/>
      </c>
      <c r="D31" s="41" t="str">
        <f t="shared" ref="D31:G31" si="1">IF(AND($E$4&gt;0,D29&lt;&gt;""),(D29/$E$4),"")</f>
        <v/>
      </c>
      <c r="E31" s="41" t="str">
        <f t="shared" si="1"/>
        <v/>
      </c>
      <c r="F31" s="41" t="str">
        <f t="shared" si="1"/>
        <v/>
      </c>
      <c r="G31" s="41" t="str">
        <f t="shared" si="1"/>
        <v/>
      </c>
      <c r="H31" s="41" t="str">
        <f>IF(AND($E$4&gt;0,H29&lt;&gt;""),(H29/$E$4),"")</f>
        <v/>
      </c>
      <c r="I31" s="84"/>
    </row>
    <row r="32" spans="1:9" s="36" customFormat="1">
      <c r="A32" s="84"/>
      <c r="B32" s="84"/>
      <c r="C32" s="84"/>
      <c r="D32" s="84"/>
      <c r="E32" s="84"/>
      <c r="F32" s="84"/>
      <c r="G32" s="84"/>
      <c r="H32" s="84"/>
      <c r="I32" s="84"/>
    </row>
    <row r="33" spans="1:9">
      <c r="A33" s="84"/>
      <c r="B33" s="205" t="s">
        <v>284</v>
      </c>
      <c r="C33" s="206"/>
      <c r="D33" s="206"/>
      <c r="E33" s="206"/>
      <c r="F33" s="71" t="str">
        <f>IFERROR((1-$E$8)*Specific_emssion__kg_tonne_NOx,"")</f>
        <v/>
      </c>
      <c r="G33" s="41" t="str">
        <f>IFERROR((1-$E$8)*(Specific_emssion__kg_tonne_S+Specific_emssion__kg_tonne_TRS),"")</f>
        <v/>
      </c>
      <c r="H33" s="84"/>
      <c r="I33" s="84"/>
    </row>
    <row r="34" spans="1:9">
      <c r="A34" s="84"/>
      <c r="B34" s="84"/>
      <c r="C34" s="84"/>
      <c r="D34" s="84"/>
      <c r="E34" s="84"/>
      <c r="F34" s="84"/>
      <c r="G34" s="84"/>
      <c r="H34" s="84"/>
      <c r="I34" s="84"/>
    </row>
    <row r="35" spans="1:9">
      <c r="A35" s="84"/>
      <c r="B35" s="181" t="s">
        <v>278</v>
      </c>
      <c r="C35" s="181"/>
      <c r="D35" s="181"/>
      <c r="E35" s="181"/>
      <c r="F35" s="151"/>
      <c r="G35" s="151"/>
      <c r="H35" s="151"/>
      <c r="I35" s="84"/>
    </row>
    <row r="36" spans="1:9" ht="131" customHeight="1">
      <c r="A36" s="84"/>
      <c r="B36" s="180"/>
      <c r="C36" s="180"/>
      <c r="D36" s="180"/>
      <c r="E36" s="180"/>
      <c r="F36" s="180"/>
      <c r="G36" s="180"/>
      <c r="H36" s="180"/>
      <c r="I36" s="84"/>
    </row>
    <row r="37" spans="1:9">
      <c r="A37" s="84"/>
      <c r="B37" s="84"/>
      <c r="C37" s="84"/>
      <c r="D37" s="84"/>
      <c r="E37" s="84"/>
      <c r="F37" s="84"/>
      <c r="G37" s="84"/>
      <c r="H37" s="84"/>
      <c r="I37" s="84"/>
    </row>
    <row r="38" spans="1:9">
      <c r="A38" s="84"/>
      <c r="B38" s="84"/>
      <c r="C38" s="84"/>
      <c r="D38" s="84"/>
      <c r="E38" s="84"/>
      <c r="F38" s="84"/>
      <c r="G38" s="84"/>
      <c r="H38" s="84"/>
      <c r="I38" s="84"/>
    </row>
    <row r="39" spans="1:9">
      <c r="A39" s="84"/>
      <c r="B39" s="84"/>
      <c r="C39" s="84"/>
      <c r="D39" s="84"/>
      <c r="E39" s="84"/>
      <c r="F39" s="84"/>
      <c r="G39" s="84"/>
      <c r="H39" s="84"/>
      <c r="I39" s="84"/>
    </row>
    <row r="40" spans="1:9">
      <c r="A40" s="84"/>
      <c r="B40" s="84"/>
      <c r="C40" s="84"/>
      <c r="D40" s="84"/>
      <c r="E40" s="84"/>
      <c r="F40" s="84"/>
      <c r="G40" s="84"/>
      <c r="H40" s="84"/>
      <c r="I40" s="84"/>
    </row>
    <row r="41" spans="1:9">
      <c r="A41" s="84"/>
      <c r="B41" s="84"/>
      <c r="C41" s="84"/>
      <c r="D41" s="84"/>
      <c r="E41" s="84"/>
      <c r="F41" s="84"/>
      <c r="G41" s="84"/>
      <c r="H41" s="84"/>
      <c r="I41" s="84"/>
    </row>
    <row r="42" spans="1:9">
      <c r="A42" s="84"/>
      <c r="B42" s="84"/>
      <c r="C42" s="84"/>
      <c r="D42" s="84"/>
      <c r="E42" s="84"/>
      <c r="F42" s="84"/>
      <c r="G42" s="84"/>
      <c r="H42" s="84"/>
      <c r="I42" s="84"/>
    </row>
    <row r="43" spans="1:9">
      <c r="A43" s="84"/>
      <c r="B43" s="84"/>
      <c r="C43" s="84"/>
      <c r="D43" s="84"/>
      <c r="E43" s="84"/>
      <c r="F43" s="84"/>
      <c r="G43" s="84"/>
      <c r="H43" s="84"/>
      <c r="I43" s="84"/>
    </row>
    <row r="44" spans="1:9">
      <c r="A44" s="84"/>
      <c r="B44" s="84"/>
      <c r="C44" s="84"/>
      <c r="D44" s="84"/>
      <c r="E44" s="84"/>
      <c r="F44" s="84"/>
      <c r="G44" s="84"/>
      <c r="H44" s="84"/>
      <c r="I44" s="84"/>
    </row>
    <row r="45" spans="1:9">
      <c r="A45" s="84"/>
      <c r="B45" s="84"/>
      <c r="C45" s="84"/>
      <c r="D45" s="84"/>
      <c r="E45" s="84"/>
      <c r="F45" s="84"/>
      <c r="G45" s="84"/>
      <c r="H45" s="84"/>
      <c r="I45" s="84"/>
    </row>
  </sheetData>
  <sheetProtection algorithmName="SHA-512" hashValue="wgVeja4i974t/kGo0GPdUpug3pEGarPIrQ0D/fgiIEDSHbSaFawxxLT9KHw9nyee+LLDUI3STxAE+8GIUHnQCg==" saltValue="Zsy0CJqQ+76s8AD4n7XViA==" spinCount="100000" sheet="1" objects="1" scenarios="1" formatColumns="0" formatRows="0"/>
  <mergeCells count="12">
    <mergeCell ref="B35:E35"/>
    <mergeCell ref="B36:H36"/>
    <mergeCell ref="A1:I1"/>
    <mergeCell ref="A2:I2"/>
    <mergeCell ref="B4:C4"/>
    <mergeCell ref="B12:H12"/>
    <mergeCell ref="B13:H13"/>
    <mergeCell ref="B33:E33"/>
    <mergeCell ref="B15:B16"/>
    <mergeCell ref="C15:E15"/>
    <mergeCell ref="F15:H15"/>
    <mergeCell ref="B10:H10"/>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7D3FF"/>
  </sheetPr>
  <dimension ref="A1:Q30"/>
  <sheetViews>
    <sheetView showGridLines="0" showRowColHeaders="0" zoomScaleNormal="100" workbookViewId="0">
      <selection activeCell="H18" sqref="H18"/>
    </sheetView>
  </sheetViews>
  <sheetFormatPr defaultRowHeight="14.5"/>
  <cols>
    <col min="1" max="1" width="3.54296875" customWidth="1"/>
    <col min="2" max="2" width="31.54296875" customWidth="1"/>
    <col min="3" max="3" width="11.81640625" customWidth="1"/>
    <col min="4" max="4" width="10.453125" bestFit="1" customWidth="1"/>
    <col min="6" max="6" width="11.1796875" bestFit="1" customWidth="1"/>
    <col min="7" max="7" width="7" customWidth="1"/>
    <col min="8" max="8" width="31.1796875" bestFit="1" customWidth="1"/>
    <col min="9" max="9" width="17.81640625" customWidth="1"/>
    <col min="10" max="10" width="13.1796875" bestFit="1" customWidth="1"/>
    <col min="11" max="11" width="9.453125" customWidth="1"/>
    <col min="12" max="12" width="9.1796875" bestFit="1" customWidth="1"/>
    <col min="13" max="13" width="4.54296875" customWidth="1"/>
  </cols>
  <sheetData>
    <row r="1" spans="1:17" ht="26.5">
      <c r="A1" s="212" t="s">
        <v>252</v>
      </c>
      <c r="B1" s="212"/>
      <c r="C1" s="212"/>
      <c r="D1" s="212"/>
      <c r="E1" s="212"/>
      <c r="F1" s="212"/>
      <c r="G1" s="212"/>
      <c r="H1" s="212"/>
      <c r="I1" s="212"/>
      <c r="J1" s="212"/>
      <c r="K1" s="212"/>
      <c r="L1" s="212"/>
      <c r="M1" s="212"/>
    </row>
    <row r="2" spans="1:17">
      <c r="A2" s="213" t="s">
        <v>25</v>
      </c>
      <c r="B2" s="213"/>
      <c r="C2" s="213"/>
      <c r="D2" s="213"/>
      <c r="E2" s="213"/>
      <c r="F2" s="213"/>
      <c r="G2" s="213"/>
      <c r="H2" s="213"/>
      <c r="I2" s="213"/>
      <c r="J2" s="213"/>
      <c r="K2" s="213"/>
      <c r="L2" s="213"/>
      <c r="M2" s="213"/>
    </row>
    <row r="3" spans="1:17" ht="15" customHeight="1">
      <c r="A3" s="48"/>
      <c r="B3" s="48"/>
      <c r="C3" s="48"/>
      <c r="D3" s="48"/>
      <c r="E3" s="48"/>
      <c r="F3" s="48"/>
      <c r="G3" s="48"/>
      <c r="H3" s="48"/>
      <c r="I3" s="48"/>
      <c r="J3" s="48"/>
      <c r="K3" s="48"/>
      <c r="L3" s="48"/>
      <c r="M3" s="48"/>
    </row>
    <row r="4" spans="1:17" ht="16.5">
      <c r="A4" s="48"/>
      <c r="B4" s="47" t="s">
        <v>18</v>
      </c>
      <c r="C4" s="47"/>
      <c r="D4" s="47"/>
      <c r="E4" s="47"/>
      <c r="F4" s="47"/>
      <c r="G4" s="48"/>
      <c r="H4" s="128" t="s">
        <v>236</v>
      </c>
      <c r="I4" s="43"/>
      <c r="J4" s="43"/>
      <c r="K4" s="43"/>
      <c r="L4" s="43"/>
      <c r="M4" s="48"/>
    </row>
    <row r="5" spans="1:17">
      <c r="A5" s="48"/>
      <c r="B5" s="38" t="s">
        <v>10</v>
      </c>
      <c r="C5" s="39">
        <f>Internal_Fuel_Energy</f>
        <v>0</v>
      </c>
      <c r="D5" s="38" t="s">
        <v>4</v>
      </c>
      <c r="E5" s="54"/>
      <c r="F5" s="54"/>
      <c r="G5" s="48"/>
      <c r="H5" s="16" t="s">
        <v>16</v>
      </c>
      <c r="I5" s="49">
        <f>Internal_Fuel_CO2</f>
        <v>0</v>
      </c>
      <c r="J5" s="16" t="s">
        <v>14</v>
      </c>
      <c r="K5" s="16"/>
      <c r="L5" s="16"/>
      <c r="M5" s="48"/>
    </row>
    <row r="6" spans="1:17">
      <c r="A6" s="48"/>
      <c r="B6" s="124" t="s">
        <v>228</v>
      </c>
      <c r="C6" s="39">
        <f>External_Fuel_Energy</f>
        <v>0</v>
      </c>
      <c r="D6" s="38" t="s">
        <v>4</v>
      </c>
      <c r="E6" s="54"/>
      <c r="F6" s="54"/>
      <c r="G6" s="48"/>
      <c r="H6" s="125" t="s">
        <v>229</v>
      </c>
      <c r="I6" s="49">
        <f>External_Fuel_CO2</f>
        <v>0</v>
      </c>
      <c r="J6" s="16" t="s">
        <v>14</v>
      </c>
      <c r="K6" s="16"/>
      <c r="L6" s="16"/>
      <c r="M6" s="48"/>
    </row>
    <row r="7" spans="1:17">
      <c r="A7" s="48"/>
      <c r="B7" s="38" t="s">
        <v>125</v>
      </c>
      <c r="C7" s="39">
        <f>Sold_Fuel_Energy</f>
        <v>0</v>
      </c>
      <c r="D7" s="38" t="s">
        <v>4</v>
      </c>
      <c r="E7" s="54"/>
      <c r="F7" s="54"/>
      <c r="G7" s="48"/>
      <c r="H7" s="16" t="s">
        <v>17</v>
      </c>
      <c r="I7" s="49">
        <f>Sold_Fuel_CO2</f>
        <v>0</v>
      </c>
      <c r="J7" s="16" t="s">
        <v>14</v>
      </c>
      <c r="K7" s="16"/>
      <c r="L7" s="16"/>
      <c r="M7" s="48"/>
    </row>
    <row r="8" spans="1:17">
      <c r="A8" s="48"/>
      <c r="B8" s="52" t="s">
        <v>19</v>
      </c>
      <c r="C8" s="44">
        <f>C5+C6-C7-1.25*C10</f>
        <v>0</v>
      </c>
      <c r="D8" s="38" t="s">
        <v>4</v>
      </c>
      <c r="E8" s="53" t="str">
        <f>IFERROR(C8/Annual_pulp_production,"")</f>
        <v/>
      </c>
      <c r="F8" s="124" t="s">
        <v>285</v>
      </c>
      <c r="G8" s="48"/>
      <c r="H8" s="16"/>
      <c r="I8" s="49"/>
      <c r="J8" s="16"/>
      <c r="K8" s="16"/>
      <c r="L8" s="16"/>
      <c r="M8" s="48"/>
    </row>
    <row r="9" spans="1:17">
      <c r="A9" s="48"/>
      <c r="B9" s="48"/>
      <c r="C9" s="48"/>
      <c r="D9" s="48"/>
      <c r="E9" s="48"/>
      <c r="F9" s="48"/>
      <c r="G9" s="48"/>
      <c r="H9" s="48"/>
      <c r="I9" s="48"/>
      <c r="J9" s="48"/>
      <c r="K9" s="48"/>
      <c r="L9" s="48"/>
      <c r="M9" s="48"/>
    </row>
    <row r="10" spans="1:17">
      <c r="A10" s="48"/>
      <c r="B10" s="38" t="s">
        <v>11</v>
      </c>
      <c r="C10" s="39">
        <f>Internal_Electricity_Energy</f>
        <v>0</v>
      </c>
      <c r="D10" s="38" t="s">
        <v>4</v>
      </c>
      <c r="E10" s="53" t="str">
        <f>IFERROR(C10/Annual_pulp_production,"")</f>
        <v/>
      </c>
      <c r="F10" s="124" t="s">
        <v>285</v>
      </c>
      <c r="G10" s="48"/>
      <c r="H10" s="125" t="s">
        <v>230</v>
      </c>
      <c r="I10" s="49">
        <f>Purchased_Electricity_CO2</f>
        <v>0</v>
      </c>
      <c r="J10" s="16" t="s">
        <v>14</v>
      </c>
      <c r="K10" s="16"/>
      <c r="L10" s="16"/>
      <c r="M10" s="48"/>
    </row>
    <row r="11" spans="1:17">
      <c r="A11" s="48"/>
      <c r="B11" s="38" t="s">
        <v>12</v>
      </c>
      <c r="C11" s="39">
        <f>Purchased_Electricity_Energy</f>
        <v>0</v>
      </c>
      <c r="D11" s="38" t="s">
        <v>4</v>
      </c>
      <c r="E11" s="54"/>
      <c r="F11" s="54"/>
      <c r="G11" s="48"/>
      <c r="H11" s="48"/>
      <c r="I11" s="48"/>
      <c r="J11" s="48"/>
      <c r="K11" s="48"/>
      <c r="L11" s="48"/>
      <c r="M11" s="48"/>
    </row>
    <row r="12" spans="1:17">
      <c r="A12" s="48"/>
      <c r="B12" s="38" t="s">
        <v>13</v>
      </c>
      <c r="C12" s="39">
        <f>Sold_Electricity_Energy</f>
        <v>0</v>
      </c>
      <c r="D12" s="38" t="s">
        <v>4</v>
      </c>
      <c r="E12" s="54"/>
      <c r="F12" s="54"/>
      <c r="G12" s="48"/>
      <c r="H12" s="51" t="s">
        <v>19</v>
      </c>
      <c r="I12" s="43">
        <f>I5+I6-I7+I10</f>
        <v>0</v>
      </c>
      <c r="J12" s="16" t="s">
        <v>14</v>
      </c>
      <c r="K12" s="50" t="str">
        <f>IFERROR(I12/Annual_pulp_production,"")</f>
        <v/>
      </c>
      <c r="L12" s="125" t="s">
        <v>286</v>
      </c>
      <c r="M12" s="48"/>
    </row>
    <row r="13" spans="1:17">
      <c r="A13" s="48"/>
      <c r="B13" s="52" t="s">
        <v>19</v>
      </c>
      <c r="C13" s="44">
        <f>C10+C11-C12</f>
        <v>0</v>
      </c>
      <c r="D13" s="38" t="s">
        <v>4</v>
      </c>
      <c r="E13" s="53" t="str">
        <f>IFERROR(C13/Annual_pulp_production,"")</f>
        <v/>
      </c>
      <c r="F13" s="124" t="s">
        <v>285</v>
      </c>
      <c r="G13" s="48"/>
      <c r="H13" s="51"/>
      <c r="I13" s="43"/>
      <c r="J13" s="16"/>
      <c r="K13" s="50"/>
      <c r="L13" s="16"/>
      <c r="M13" s="48"/>
    </row>
    <row r="14" spans="1:17">
      <c r="A14" s="48"/>
      <c r="B14" s="48"/>
      <c r="C14" s="48"/>
      <c r="D14" s="48"/>
      <c r="E14" s="48"/>
      <c r="F14" s="48"/>
      <c r="G14" s="48"/>
      <c r="H14" s="48"/>
      <c r="I14" s="48"/>
      <c r="J14" s="48"/>
      <c r="K14" s="48"/>
      <c r="L14" s="48"/>
      <c r="M14" s="48"/>
    </row>
    <row r="15" spans="1:17" ht="16.5">
      <c r="A15" s="59"/>
      <c r="B15" s="59"/>
      <c r="C15" s="62" t="s">
        <v>287</v>
      </c>
      <c r="D15" s="62"/>
      <c r="E15" s="62"/>
      <c r="F15" s="62"/>
      <c r="G15" s="62"/>
      <c r="H15" s="211" t="s">
        <v>288</v>
      </c>
      <c r="I15" s="211"/>
      <c r="J15" s="211"/>
      <c r="K15" s="59"/>
      <c r="L15" s="59"/>
      <c r="M15" s="59"/>
    </row>
    <row r="16" spans="1:17" ht="16.5">
      <c r="A16" s="59"/>
      <c r="B16" s="59"/>
      <c r="C16" s="65" t="s">
        <v>107</v>
      </c>
      <c r="D16" s="63" t="s">
        <v>108</v>
      </c>
      <c r="E16" s="63" t="s">
        <v>109</v>
      </c>
      <c r="F16" s="63" t="s">
        <v>90</v>
      </c>
      <c r="G16" s="63" t="s">
        <v>110</v>
      </c>
      <c r="H16" s="126" t="s">
        <v>251</v>
      </c>
      <c r="I16" s="126" t="s">
        <v>234</v>
      </c>
      <c r="J16" s="127" t="s">
        <v>235</v>
      </c>
      <c r="K16" s="59"/>
      <c r="L16" s="59"/>
      <c r="M16" s="59"/>
      <c r="N16" s="81"/>
      <c r="O16" s="81"/>
      <c r="P16" s="81"/>
      <c r="Q16" s="81"/>
    </row>
    <row r="17" spans="1:17" ht="18.5">
      <c r="A17" s="59"/>
      <c r="B17" s="90" t="s">
        <v>205</v>
      </c>
      <c r="C17" s="91" t="str">
        <f>Specific_emssion__kg_tonne_AOX</f>
        <v/>
      </c>
      <c r="D17" s="92" t="str">
        <f>Specific_emssion__kg_tonne_COD</f>
        <v/>
      </c>
      <c r="E17" s="92" t="str">
        <f>Specific_emssion__kg_tonne_P</f>
        <v/>
      </c>
      <c r="F17" s="92" t="str">
        <f>Specific_emssion__kg_tonne_NOx_Deducted</f>
        <v/>
      </c>
      <c r="G17" s="93" t="str">
        <f>Specific_emssion__kg_tonne_S_Deducted</f>
        <v/>
      </c>
      <c r="H17" s="94" t="str">
        <f>IFERROR(E8,"")</f>
        <v/>
      </c>
      <c r="I17" s="94" t="str">
        <f>IFERROR(E13,"")</f>
        <v/>
      </c>
      <c r="J17" s="95" t="str">
        <f>IFERROR(K12,"")</f>
        <v/>
      </c>
      <c r="K17" s="59"/>
      <c r="L17" s="59"/>
      <c r="M17" s="59"/>
      <c r="N17" s="81"/>
      <c r="O17" s="81"/>
      <c r="P17" s="81"/>
      <c r="Q17" s="81"/>
    </row>
    <row r="18" spans="1:17">
      <c r="A18" s="59"/>
      <c r="B18" s="59"/>
      <c r="C18" s="59"/>
      <c r="D18" s="59"/>
      <c r="E18" s="59"/>
      <c r="F18" s="59"/>
      <c r="G18" s="59"/>
      <c r="H18" s="59"/>
      <c r="I18" s="59"/>
      <c r="J18" s="59"/>
      <c r="K18" s="59"/>
      <c r="L18" s="59"/>
      <c r="M18" s="59"/>
    </row>
    <row r="19" spans="1:17">
      <c r="A19" s="130"/>
      <c r="B19" s="130"/>
      <c r="C19" s="130"/>
      <c r="D19" s="130"/>
      <c r="E19" s="130"/>
      <c r="F19" s="130"/>
      <c r="G19" s="130"/>
      <c r="H19" s="130"/>
      <c r="I19" s="130"/>
      <c r="J19" s="130"/>
      <c r="K19" s="130"/>
      <c r="L19" s="130"/>
      <c r="M19" s="130"/>
    </row>
    <row r="20" spans="1:17">
      <c r="A20" s="130"/>
      <c r="B20" s="130"/>
      <c r="C20" s="130"/>
      <c r="D20" s="130"/>
      <c r="E20" s="130"/>
      <c r="F20" s="130"/>
      <c r="G20" s="130"/>
      <c r="H20" s="130"/>
      <c r="I20" s="130"/>
      <c r="J20" s="130"/>
      <c r="K20" s="130"/>
      <c r="L20" s="130"/>
      <c r="M20" s="130"/>
    </row>
    <row r="21" spans="1:17">
      <c r="A21" s="130"/>
      <c r="B21" s="130"/>
      <c r="C21" s="130"/>
      <c r="D21" s="130"/>
      <c r="E21" s="130"/>
      <c r="F21" s="130"/>
      <c r="G21" s="130"/>
      <c r="H21" s="130"/>
      <c r="I21" s="130"/>
      <c r="J21" s="130"/>
      <c r="K21" s="130"/>
      <c r="L21" s="130"/>
      <c r="M21" s="130"/>
    </row>
    <row r="22" spans="1:17">
      <c r="A22" s="130"/>
      <c r="B22" s="130"/>
      <c r="C22" s="130"/>
      <c r="D22" s="130"/>
      <c r="E22" s="130"/>
      <c r="F22" s="130"/>
      <c r="G22" s="130"/>
      <c r="H22" s="130"/>
      <c r="I22" s="130"/>
      <c r="J22" s="130"/>
      <c r="K22" s="130"/>
      <c r="L22" s="130"/>
      <c r="M22" s="130"/>
    </row>
    <row r="23" spans="1:17">
      <c r="A23" s="130"/>
      <c r="B23" s="130"/>
      <c r="C23" s="130"/>
      <c r="D23" s="130"/>
      <c r="E23" s="130"/>
      <c r="F23" s="130"/>
      <c r="G23" s="130"/>
      <c r="H23" s="130"/>
      <c r="I23" s="130"/>
      <c r="J23" s="130"/>
      <c r="K23" s="130"/>
      <c r="L23" s="130"/>
      <c r="M23" s="130"/>
    </row>
    <row r="24" spans="1:17">
      <c r="A24" s="130"/>
      <c r="B24" s="130"/>
      <c r="C24" s="130"/>
      <c r="D24" s="130"/>
      <c r="E24" s="130"/>
      <c r="F24" s="130"/>
      <c r="G24" s="130"/>
      <c r="H24" s="130"/>
      <c r="I24" s="130"/>
      <c r="J24" s="130"/>
      <c r="K24" s="130"/>
      <c r="L24" s="130"/>
      <c r="M24" s="130"/>
    </row>
    <row r="25" spans="1:17">
      <c r="A25" s="130"/>
      <c r="B25" s="130"/>
      <c r="C25" s="130"/>
      <c r="D25" s="130"/>
      <c r="E25" s="130"/>
      <c r="F25" s="130"/>
      <c r="G25" s="130"/>
      <c r="H25" s="130"/>
      <c r="I25" s="130"/>
      <c r="J25" s="130"/>
      <c r="K25" s="130"/>
      <c r="L25" s="130"/>
      <c r="M25" s="130"/>
    </row>
    <row r="26" spans="1:17">
      <c r="A26" s="130"/>
      <c r="B26" s="130"/>
      <c r="C26" s="130"/>
      <c r="D26" s="130"/>
      <c r="E26" s="130"/>
      <c r="F26" s="130"/>
      <c r="G26" s="130"/>
      <c r="H26" s="130"/>
      <c r="I26" s="130"/>
      <c r="J26" s="130"/>
      <c r="K26" s="130"/>
      <c r="L26" s="130"/>
      <c r="M26" s="130"/>
    </row>
    <row r="27" spans="1:17">
      <c r="A27" s="130"/>
      <c r="B27" s="130"/>
      <c r="C27" s="130"/>
      <c r="D27" s="130"/>
      <c r="E27" s="130"/>
      <c r="F27" s="130"/>
      <c r="G27" s="130"/>
      <c r="H27" s="130"/>
      <c r="I27" s="130"/>
      <c r="J27" s="130"/>
      <c r="K27" s="130"/>
      <c r="L27" s="130"/>
      <c r="M27" s="130"/>
    </row>
    <row r="28" spans="1:17">
      <c r="A28" s="130"/>
      <c r="B28" s="130"/>
      <c r="C28" s="130"/>
      <c r="D28" s="130"/>
      <c r="E28" s="130"/>
      <c r="F28" s="130"/>
      <c r="G28" s="130"/>
      <c r="H28" s="130"/>
      <c r="I28" s="130"/>
      <c r="J28" s="130"/>
      <c r="K28" s="130"/>
      <c r="L28" s="130"/>
      <c r="M28" s="130"/>
    </row>
    <row r="29" spans="1:17">
      <c r="A29" s="130"/>
      <c r="B29" s="130"/>
      <c r="C29" s="130"/>
      <c r="D29" s="130"/>
      <c r="E29" s="130"/>
      <c r="F29" s="130"/>
      <c r="G29" s="130"/>
      <c r="H29" s="130"/>
      <c r="I29" s="130"/>
      <c r="J29" s="130"/>
      <c r="K29" s="130"/>
      <c r="L29" s="130"/>
      <c r="M29" s="130"/>
    </row>
    <row r="30" spans="1:17">
      <c r="A30" s="130"/>
      <c r="B30" s="130"/>
      <c r="C30" s="130"/>
      <c r="D30" s="130"/>
      <c r="E30" s="130"/>
      <c r="F30" s="130"/>
      <c r="G30" s="130"/>
      <c r="H30" s="130"/>
      <c r="I30" s="130"/>
      <c r="J30" s="130"/>
      <c r="K30" s="130"/>
      <c r="L30" s="130"/>
      <c r="M30" s="130"/>
    </row>
  </sheetData>
  <sheetProtection algorithmName="SHA-512" hashValue="j0RZzJDTlicLQdP/XQtvM7dMDPpD9VlsAiVQbveDPGghXbFWgvJVH/5cpUqnU+Lr0SJqwW9BhMT9qRpjUE8GVw==" saltValue="xIfsjDnMaiDKZD5IYTpaPQ==" spinCount="100000" sheet="1" objects="1" scenarios="1" formatColumns="0" formatRows="0"/>
  <mergeCells count="3">
    <mergeCell ref="H15:J15"/>
    <mergeCell ref="A1:M1"/>
    <mergeCell ref="A2:M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61"/>
  <sheetViews>
    <sheetView showGridLines="0" showRowColHeaders="0" zoomScaleNormal="100" workbookViewId="0">
      <selection activeCell="B34" sqref="B34"/>
    </sheetView>
  </sheetViews>
  <sheetFormatPr defaultColWidth="8.54296875" defaultRowHeight="14.5"/>
  <cols>
    <col min="1" max="1" width="3.54296875" style="34" customWidth="1"/>
    <col min="2" max="2" width="57" style="34" customWidth="1"/>
    <col min="3" max="3" width="63.54296875" style="34" customWidth="1"/>
    <col min="4" max="4" width="3.54296875" style="34" customWidth="1"/>
    <col min="5" max="16384" width="8.54296875" style="34"/>
  </cols>
  <sheetData>
    <row r="1" spans="1:4" ht="23.5">
      <c r="A1" s="35" t="s">
        <v>28</v>
      </c>
      <c r="B1" s="35"/>
      <c r="C1" s="35"/>
      <c r="D1" s="35"/>
    </row>
    <row r="2" spans="1:4">
      <c r="A2" s="115" t="s">
        <v>25</v>
      </c>
      <c r="B2" s="115"/>
      <c r="C2" s="112"/>
      <c r="D2" s="115"/>
    </row>
    <row r="3" spans="1:4" ht="15" customHeight="1">
      <c r="A3" s="84"/>
      <c r="B3" s="84"/>
      <c r="C3" s="84"/>
      <c r="D3" s="84"/>
    </row>
    <row r="4" spans="1:4" s="117" customFormat="1" ht="15" customHeight="1">
      <c r="A4" s="84"/>
      <c r="B4" s="122" t="s">
        <v>225</v>
      </c>
      <c r="C4" s="131"/>
      <c r="D4" s="84"/>
    </row>
    <row r="5" spans="1:4" s="117" customFormat="1" ht="15" customHeight="1">
      <c r="A5" s="84"/>
      <c r="B5" s="84"/>
      <c r="C5" s="84"/>
      <c r="D5" s="84"/>
    </row>
    <row r="6" spans="1:4">
      <c r="A6" s="84"/>
      <c r="B6" s="110" t="s">
        <v>21</v>
      </c>
      <c r="C6" s="61"/>
      <c r="D6" s="84"/>
    </row>
    <row r="7" spans="1:4">
      <c r="A7" s="84"/>
      <c r="B7" s="110" t="s">
        <v>30</v>
      </c>
      <c r="C7" s="61"/>
      <c r="D7" s="84"/>
    </row>
    <row r="8" spans="1:4">
      <c r="A8" s="84"/>
      <c r="B8" s="110" t="s">
        <v>23</v>
      </c>
      <c r="C8" s="61"/>
      <c r="D8" s="84"/>
    </row>
    <row r="9" spans="1:4">
      <c r="A9" s="84"/>
      <c r="B9" s="110" t="s">
        <v>31</v>
      </c>
      <c r="C9" s="61"/>
      <c r="D9" s="84"/>
    </row>
    <row r="10" spans="1:4" ht="15" customHeight="1">
      <c r="A10" s="84"/>
      <c r="B10" s="84"/>
      <c r="C10" s="84"/>
      <c r="D10" s="84"/>
    </row>
    <row r="11" spans="1:4" ht="47.25" customHeight="1">
      <c r="A11" s="84"/>
      <c r="B11" s="111" t="s">
        <v>32</v>
      </c>
      <c r="C11" s="146"/>
      <c r="D11" s="84"/>
    </row>
    <row r="12" spans="1:4">
      <c r="A12" s="84"/>
      <c r="B12" s="84"/>
      <c r="C12" s="84"/>
      <c r="D12" s="84"/>
    </row>
    <row r="13" spans="1:4" ht="45.75" customHeight="1">
      <c r="A13" s="84"/>
      <c r="B13" s="155" t="s">
        <v>126</v>
      </c>
      <c r="C13" s="155"/>
      <c r="D13" s="84"/>
    </row>
    <row r="14" spans="1:4" ht="15" customHeight="1">
      <c r="A14" s="84"/>
      <c r="B14" s="84"/>
      <c r="C14" s="84"/>
      <c r="D14" s="84"/>
    </row>
    <row r="15" spans="1:4">
      <c r="A15" s="84"/>
      <c r="B15" s="156" t="s">
        <v>124</v>
      </c>
      <c r="C15" s="21"/>
      <c r="D15" s="84"/>
    </row>
    <row r="16" spans="1:4" s="96" customFormat="1">
      <c r="A16" s="84"/>
      <c r="B16" s="156"/>
      <c r="C16" s="84"/>
      <c r="D16" s="84"/>
    </row>
    <row r="17" spans="1:6">
      <c r="A17" s="84"/>
      <c r="B17" s="84"/>
      <c r="C17" s="84"/>
      <c r="D17" s="84"/>
    </row>
    <row r="18" spans="1:6">
      <c r="A18" s="84"/>
      <c r="B18" s="110" t="s">
        <v>193</v>
      </c>
      <c r="C18" s="21"/>
      <c r="D18" s="84"/>
      <c r="F18" s="36"/>
    </row>
    <row r="19" spans="1:6" s="154" customFormat="1" ht="63" customHeight="1">
      <c r="A19" s="84"/>
      <c r="B19" s="158" t="s">
        <v>289</v>
      </c>
      <c r="C19" s="158"/>
      <c r="D19" s="84"/>
    </row>
    <row r="20" spans="1:6">
      <c r="A20" s="84"/>
      <c r="B20" s="84"/>
      <c r="C20" s="84"/>
      <c r="D20" s="84"/>
    </row>
    <row r="21" spans="1:6">
      <c r="A21" s="84"/>
      <c r="B21" s="110" t="s">
        <v>33</v>
      </c>
      <c r="C21" s="21"/>
      <c r="D21" s="84"/>
    </row>
    <row r="22" spans="1:6">
      <c r="A22" s="84"/>
      <c r="B22" s="84"/>
      <c r="C22" s="84"/>
      <c r="D22" s="84"/>
    </row>
    <row r="23" spans="1:6" ht="29">
      <c r="A23" s="84"/>
      <c r="B23" s="110" t="s">
        <v>34</v>
      </c>
      <c r="C23" s="146"/>
      <c r="D23" s="84"/>
    </row>
    <row r="24" spans="1:6">
      <c r="A24" s="84"/>
      <c r="B24" s="84"/>
      <c r="C24" s="84"/>
      <c r="D24" s="84"/>
    </row>
    <row r="25" spans="1:6">
      <c r="A25" s="84"/>
      <c r="B25" s="110" t="s">
        <v>127</v>
      </c>
      <c r="C25" s="61"/>
      <c r="D25" s="84"/>
    </row>
    <row r="26" spans="1:6" ht="48" customHeight="1">
      <c r="A26" s="84"/>
      <c r="B26" s="111" t="s">
        <v>35</v>
      </c>
      <c r="C26" s="147"/>
      <c r="D26" s="84"/>
    </row>
    <row r="27" spans="1:6">
      <c r="A27" s="84"/>
      <c r="B27" s="84"/>
      <c r="C27" s="84"/>
      <c r="D27" s="84"/>
    </row>
    <row r="28" spans="1:6">
      <c r="A28" s="84"/>
      <c r="B28" s="110" t="s">
        <v>36</v>
      </c>
      <c r="C28" s="84"/>
      <c r="D28" s="84"/>
    </row>
    <row r="29" spans="1:6">
      <c r="A29" s="84"/>
      <c r="B29" s="110" t="s">
        <v>37</v>
      </c>
      <c r="C29" s="61"/>
      <c r="D29" s="84"/>
    </row>
    <row r="30" spans="1:6">
      <c r="A30" s="84"/>
      <c r="B30" s="110" t="s">
        <v>38</v>
      </c>
      <c r="C30" s="61"/>
      <c r="D30" s="84"/>
    </row>
    <row r="31" spans="1:6">
      <c r="A31" s="84"/>
      <c r="B31" s="110" t="s">
        <v>39</v>
      </c>
      <c r="C31" s="61"/>
      <c r="D31" s="84"/>
    </row>
    <row r="32" spans="1:6">
      <c r="A32" s="84"/>
      <c r="B32" s="84"/>
      <c r="C32" s="84"/>
      <c r="D32" s="84"/>
    </row>
    <row r="33" spans="1:4" ht="21">
      <c r="A33" s="84"/>
      <c r="B33" s="157" t="s">
        <v>290</v>
      </c>
      <c r="C33" s="157"/>
      <c r="D33" s="84"/>
    </row>
    <row r="34" spans="1:4">
      <c r="A34" s="84"/>
      <c r="B34" s="122" t="s">
        <v>291</v>
      </c>
      <c r="C34" s="61"/>
      <c r="D34" s="84"/>
    </row>
    <row r="35" spans="1:4" ht="82.9" customHeight="1">
      <c r="A35" s="84"/>
      <c r="B35" s="123" t="s">
        <v>226</v>
      </c>
      <c r="C35" s="147"/>
      <c r="D35" s="84"/>
    </row>
    <row r="36" spans="1:4">
      <c r="A36" s="84"/>
      <c r="B36" s="84"/>
      <c r="C36" s="84"/>
      <c r="D36" s="84"/>
    </row>
    <row r="37" spans="1:4">
      <c r="A37" s="84"/>
      <c r="B37" s="84"/>
      <c r="C37" s="84"/>
      <c r="D37" s="84"/>
    </row>
    <row r="38" spans="1:4">
      <c r="A38" s="84"/>
      <c r="B38" s="84"/>
      <c r="C38" s="84"/>
      <c r="D38" s="84"/>
    </row>
    <row r="39" spans="1:4">
      <c r="A39" s="84"/>
      <c r="B39" s="84"/>
      <c r="C39" s="84"/>
      <c r="D39" s="84"/>
    </row>
    <row r="40" spans="1:4">
      <c r="A40" s="84"/>
      <c r="B40" s="84"/>
      <c r="C40" s="84"/>
      <c r="D40" s="84"/>
    </row>
    <row r="41" spans="1:4">
      <c r="A41" s="84"/>
      <c r="B41" s="84"/>
      <c r="C41" s="84"/>
      <c r="D41" s="84"/>
    </row>
    <row r="42" spans="1:4">
      <c r="A42" s="84"/>
      <c r="B42" s="84"/>
      <c r="C42" s="84"/>
      <c r="D42" s="84"/>
    </row>
    <row r="43" spans="1:4">
      <c r="A43" s="84"/>
      <c r="B43" s="84"/>
      <c r="C43" s="84"/>
      <c r="D43" s="84"/>
    </row>
    <row r="44" spans="1:4">
      <c r="A44" s="84"/>
      <c r="B44" s="84"/>
      <c r="C44" s="84"/>
      <c r="D44" s="84"/>
    </row>
    <row r="45" spans="1:4">
      <c r="A45" s="84"/>
      <c r="B45" s="60"/>
      <c r="C45" s="60"/>
      <c r="D45" s="60"/>
    </row>
    <row r="46" spans="1:4">
      <c r="A46" s="60"/>
      <c r="B46" s="59" t="s">
        <v>132</v>
      </c>
      <c r="C46" s="97"/>
      <c r="D46" s="60"/>
    </row>
    <row r="47" spans="1:4">
      <c r="A47" s="60"/>
      <c r="B47" s="60" t="s">
        <v>133</v>
      </c>
      <c r="C47" s="60"/>
      <c r="D47" s="60"/>
    </row>
    <row r="48" spans="1:4">
      <c r="A48" s="60"/>
      <c r="B48" s="60" t="s">
        <v>134</v>
      </c>
      <c r="C48" s="60"/>
      <c r="D48" s="60"/>
    </row>
    <row r="49" spans="1:4">
      <c r="A49" s="60"/>
      <c r="B49" s="60" t="s">
        <v>135</v>
      </c>
      <c r="C49" s="60"/>
      <c r="D49" s="60"/>
    </row>
    <row r="50" spans="1:4">
      <c r="A50" s="60"/>
      <c r="B50" s="60" t="s">
        <v>136</v>
      </c>
      <c r="C50" s="60"/>
      <c r="D50" s="60"/>
    </row>
    <row r="51" spans="1:4">
      <c r="A51" s="60"/>
      <c r="B51" s="60" t="s">
        <v>137</v>
      </c>
      <c r="C51" s="60"/>
      <c r="D51" s="60"/>
    </row>
    <row r="52" spans="1:4">
      <c r="A52" s="60"/>
      <c r="B52" s="60" t="s">
        <v>138</v>
      </c>
      <c r="C52" s="60"/>
      <c r="D52" s="60"/>
    </row>
    <row r="53" spans="1:4">
      <c r="A53" s="60"/>
      <c r="B53" s="60" t="s">
        <v>139</v>
      </c>
      <c r="C53" s="60"/>
      <c r="D53" s="60"/>
    </row>
    <row r="54" spans="1:4">
      <c r="A54" s="60"/>
      <c r="B54" s="60" t="s">
        <v>140</v>
      </c>
      <c r="C54" s="60"/>
      <c r="D54" s="60"/>
    </row>
    <row r="55" spans="1:4">
      <c r="A55" s="60"/>
      <c r="B55" s="60" t="s">
        <v>141</v>
      </c>
      <c r="C55" s="60"/>
      <c r="D55" s="60"/>
    </row>
    <row r="56" spans="1:4">
      <c r="A56" s="60"/>
      <c r="B56" s="60" t="s">
        <v>142</v>
      </c>
      <c r="C56" s="60"/>
      <c r="D56" s="60"/>
    </row>
    <row r="57" spans="1:4">
      <c r="A57" s="60"/>
      <c r="B57" s="60" t="s">
        <v>143</v>
      </c>
      <c r="C57" s="60"/>
      <c r="D57" s="60"/>
    </row>
    <row r="58" spans="1:4">
      <c r="A58" s="60"/>
      <c r="B58" s="60" t="s">
        <v>144</v>
      </c>
      <c r="C58" s="60"/>
      <c r="D58" s="60"/>
    </row>
    <row r="59" spans="1:4">
      <c r="A59" s="60"/>
      <c r="B59" s="60" t="s">
        <v>145</v>
      </c>
      <c r="C59" s="60"/>
      <c r="D59" s="60"/>
    </row>
    <row r="60" spans="1:4">
      <c r="A60" s="60"/>
      <c r="B60" s="60"/>
      <c r="C60" s="60"/>
      <c r="D60" s="60"/>
    </row>
    <row r="61" spans="1:4">
      <c r="A61" s="60"/>
    </row>
  </sheetData>
  <sheetProtection algorithmName="SHA-512" hashValue="S7/IBTgu4v6+ggUyFBqHB7rgEXkRecZnK/9YKctcXy66hVHKBbJehVeThKXkILljupZXP04gwS4OyYkes8NMLg==" saltValue="pBgO3Q3yxSmK/SWknm08uA==" spinCount="100000" sheet="1" objects="1" scenarios="1" formatColumns="0" formatRows="0"/>
  <mergeCells count="4">
    <mergeCell ref="B13:C13"/>
    <mergeCell ref="B15:B16"/>
    <mergeCell ref="B33:C33"/>
    <mergeCell ref="B19:C19"/>
  </mergeCells>
  <dataValidations count="2">
    <dataValidation type="list" allowBlank="1" showInputMessage="1" showErrorMessage="1" sqref="C29:C31 C21 C25 C15" xr:uid="{00000000-0002-0000-0100-000000000000}">
      <formula1>"Yes,No"</formula1>
    </dataValidation>
    <dataValidation type="list" allowBlank="1" showInputMessage="1" showErrorMessage="1" sqref="C18" xr:uid="{00000000-0002-0000-0100-000001000000}">
      <formula1>$B$47:$B$59</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35"/>
  <sheetViews>
    <sheetView showGridLines="0" showRowColHeaders="0" zoomScaleNormal="100" workbookViewId="0">
      <selection activeCell="C24" sqref="C24"/>
    </sheetView>
  </sheetViews>
  <sheetFormatPr defaultRowHeight="14.5"/>
  <cols>
    <col min="1" max="1" width="8.81640625" style="117"/>
    <col min="2" max="2" width="105.54296875" customWidth="1"/>
  </cols>
  <sheetData>
    <row r="1" spans="1:9" ht="23.5">
      <c r="B1" s="17" t="s">
        <v>28</v>
      </c>
    </row>
    <row r="2" spans="1:9">
      <c r="B2" s="115" t="s">
        <v>25</v>
      </c>
    </row>
    <row r="4" spans="1:9" ht="19.5" customHeight="1">
      <c r="B4" s="73" t="s">
        <v>151</v>
      </c>
    </row>
    <row r="5" spans="1:9" ht="14.9" customHeight="1">
      <c r="B5" s="55"/>
      <c r="C5" s="1"/>
      <c r="D5" s="1"/>
      <c r="E5" s="1"/>
      <c r="F5" s="1"/>
      <c r="G5" s="1"/>
      <c r="H5" s="1"/>
      <c r="I5" s="1"/>
    </row>
    <row r="6" spans="1:9" s="12" customFormat="1" ht="58">
      <c r="A6" s="56"/>
      <c r="B6" s="72" t="s">
        <v>152</v>
      </c>
      <c r="C6" s="13"/>
      <c r="D6" s="13"/>
      <c r="E6" s="13"/>
      <c r="F6" s="13"/>
      <c r="G6" s="13"/>
      <c r="H6" s="13"/>
      <c r="I6" s="13"/>
    </row>
    <row r="7" spans="1:9" ht="19.399999999999999" customHeight="1">
      <c r="B7" s="55"/>
      <c r="C7" s="11"/>
      <c r="D7" s="11"/>
      <c r="E7" s="11"/>
      <c r="F7" s="11"/>
      <c r="G7" s="11"/>
      <c r="H7" s="11"/>
      <c r="I7" s="2"/>
    </row>
    <row r="8" spans="1:9" ht="58">
      <c r="B8" s="72" t="s">
        <v>153</v>
      </c>
      <c r="C8" s="14"/>
      <c r="D8" s="14"/>
      <c r="F8" s="14"/>
      <c r="G8" s="14"/>
      <c r="H8" s="14"/>
      <c r="I8" s="3"/>
    </row>
    <row r="9" spans="1:9" ht="23">
      <c r="B9" s="58"/>
      <c r="C9" s="14"/>
      <c r="D9" s="14"/>
      <c r="F9" s="14"/>
      <c r="G9" s="14"/>
      <c r="H9" s="14"/>
      <c r="I9" s="3"/>
    </row>
    <row r="10" spans="1:9" ht="43.5">
      <c r="B10" s="72" t="s">
        <v>154</v>
      </c>
      <c r="C10" s="11"/>
      <c r="D10" s="11"/>
      <c r="E10" s="11"/>
      <c r="F10" s="11"/>
      <c r="G10" s="11"/>
      <c r="H10" s="11"/>
      <c r="I10" s="3"/>
    </row>
    <row r="11" spans="1:9" ht="14.25" customHeight="1">
      <c r="B11" s="55"/>
      <c r="C11" s="11"/>
      <c r="D11" s="11"/>
      <c r="E11" s="11"/>
      <c r="F11" s="11"/>
      <c r="G11" s="11"/>
      <c r="H11" s="11"/>
      <c r="I11" s="3"/>
    </row>
    <row r="12" spans="1:9" ht="29">
      <c r="B12" s="72" t="s">
        <v>155</v>
      </c>
      <c r="C12" s="11"/>
      <c r="D12" s="11"/>
      <c r="E12" s="11"/>
      <c r="F12" s="11"/>
      <c r="G12" s="11"/>
      <c r="H12" s="11"/>
      <c r="I12" s="3"/>
    </row>
    <row r="13" spans="1:9" ht="14.25" customHeight="1">
      <c r="B13" s="55"/>
      <c r="C13" s="11"/>
      <c r="D13" s="11"/>
      <c r="E13" s="11"/>
      <c r="F13" s="11"/>
      <c r="G13" s="11"/>
      <c r="H13" s="11"/>
      <c r="I13" s="3"/>
    </row>
    <row r="14" spans="1:9" ht="15" customHeight="1">
      <c r="B14" s="75" t="s">
        <v>156</v>
      </c>
      <c r="C14" s="11"/>
      <c r="D14" s="11"/>
      <c r="E14" s="11"/>
      <c r="F14" s="11"/>
      <c r="G14" s="11"/>
      <c r="H14" s="11"/>
      <c r="I14" s="3"/>
    </row>
    <row r="15" spans="1:9" ht="15" customHeight="1">
      <c r="B15" s="55"/>
      <c r="C15" s="11"/>
      <c r="D15" s="11"/>
      <c r="E15" s="11"/>
      <c r="F15" s="11"/>
      <c r="G15" s="11"/>
      <c r="H15" s="11"/>
      <c r="I15" s="3"/>
    </row>
    <row r="16" spans="1:9" ht="29">
      <c r="B16" s="72" t="s">
        <v>157</v>
      </c>
      <c r="C16" s="11"/>
      <c r="D16" s="11"/>
      <c r="E16" s="11"/>
      <c r="F16" s="11"/>
      <c r="G16" s="11"/>
      <c r="H16" s="11"/>
      <c r="I16" s="3"/>
    </row>
    <row r="17" spans="1:10" ht="14.15" customHeight="1">
      <c r="C17" s="3"/>
      <c r="D17" s="3"/>
      <c r="E17" s="3"/>
      <c r="F17" s="3"/>
      <c r="G17" s="4"/>
      <c r="H17" s="5"/>
      <c r="I17" s="6"/>
    </row>
    <row r="18" spans="1:10">
      <c r="B18" s="73" t="s">
        <v>0</v>
      </c>
    </row>
    <row r="19" spans="1:10" ht="89.15" customHeight="1">
      <c r="B19" s="72" t="s">
        <v>209</v>
      </c>
      <c r="C19" s="15"/>
      <c r="D19" s="15"/>
      <c r="E19" s="15"/>
      <c r="F19" s="15"/>
      <c r="G19" s="15"/>
      <c r="H19" s="15"/>
    </row>
    <row r="20" spans="1:10" s="83" customFormat="1" ht="15" customHeight="1">
      <c r="A20" s="117"/>
      <c r="B20" s="82"/>
      <c r="C20" s="15"/>
      <c r="D20" s="15"/>
      <c r="E20" s="15"/>
      <c r="F20" s="15"/>
      <c r="G20" s="15"/>
      <c r="H20" s="15"/>
    </row>
    <row r="21" spans="1:10" s="83" customFormat="1" ht="69.75" customHeight="1">
      <c r="A21" s="117"/>
      <c r="B21" s="99" t="s">
        <v>280</v>
      </c>
      <c r="C21" s="15"/>
      <c r="D21" s="15"/>
      <c r="E21" s="15"/>
      <c r="F21" s="15"/>
      <c r="G21" s="15"/>
      <c r="H21" s="15"/>
    </row>
    <row r="22" spans="1:10" s="144" customFormat="1" ht="21" customHeight="1">
      <c r="B22" s="98" t="s">
        <v>281</v>
      </c>
      <c r="C22" s="15"/>
      <c r="D22" s="15"/>
      <c r="E22" s="15"/>
      <c r="F22" s="15"/>
      <c r="G22" s="15"/>
      <c r="H22" s="15"/>
    </row>
    <row r="23" spans="1:10" s="83" customFormat="1" ht="16.5" customHeight="1">
      <c r="A23" s="117"/>
      <c r="B23" s="99"/>
      <c r="C23" s="15"/>
      <c r="D23" s="15"/>
      <c r="E23" s="15"/>
      <c r="F23" s="15"/>
      <c r="G23" s="15"/>
      <c r="H23" s="15"/>
    </row>
    <row r="24" spans="1:10" s="83" customFormat="1" ht="15" customHeight="1">
      <c r="A24" s="117"/>
      <c r="B24" s="99" t="s">
        <v>210</v>
      </c>
      <c r="C24" s="15"/>
      <c r="D24" s="15"/>
      <c r="E24" s="15"/>
      <c r="F24" s="15"/>
      <c r="G24" s="15"/>
      <c r="H24" s="15"/>
    </row>
    <row r="25" spans="1:10" s="22" customFormat="1">
      <c r="A25" s="117"/>
      <c r="B25" s="58"/>
      <c r="C25" s="15"/>
      <c r="D25" s="15"/>
      <c r="E25" s="15"/>
      <c r="F25" s="15"/>
      <c r="G25" s="15"/>
      <c r="H25" s="15"/>
    </row>
    <row r="26" spans="1:10" ht="16.5">
      <c r="B26" s="76" t="s">
        <v>231</v>
      </c>
    </row>
    <row r="27" spans="1:10">
      <c r="B27" s="76" t="s">
        <v>158</v>
      </c>
    </row>
    <row r="28" spans="1:10" s="26" customFormat="1">
      <c r="A28" s="117"/>
      <c r="B28" s="74"/>
    </row>
    <row r="29" spans="1:10">
      <c r="B29" s="73" t="s">
        <v>2</v>
      </c>
    </row>
    <row r="30" spans="1:10" ht="22" customHeight="1">
      <c r="B30" s="72" t="s">
        <v>159</v>
      </c>
      <c r="C30" s="20"/>
      <c r="D30" s="20"/>
      <c r="E30" s="20"/>
      <c r="F30" s="20"/>
      <c r="G30" s="20"/>
      <c r="H30" s="10"/>
      <c r="I30" s="7"/>
      <c r="J30" s="7"/>
    </row>
    <row r="31" spans="1:10" ht="16.5">
      <c r="B31" s="76" t="s">
        <v>232</v>
      </c>
      <c r="C31" s="7"/>
      <c r="D31" s="7"/>
      <c r="E31" s="7"/>
      <c r="F31" s="7"/>
      <c r="G31" s="7"/>
      <c r="H31" s="7"/>
      <c r="I31" s="7"/>
      <c r="J31" s="7"/>
    </row>
    <row r="32" spans="1:10">
      <c r="B32" s="7"/>
      <c r="C32" s="7"/>
      <c r="D32" s="7"/>
      <c r="E32" s="7"/>
      <c r="F32" s="7"/>
      <c r="G32" s="7"/>
      <c r="H32" s="7"/>
      <c r="I32" s="7"/>
      <c r="J32" s="7"/>
    </row>
    <row r="33" spans="2:10">
      <c r="B33" s="7"/>
      <c r="C33" s="7"/>
      <c r="D33" s="7"/>
      <c r="E33" s="7"/>
      <c r="F33" s="7"/>
      <c r="G33" s="7"/>
      <c r="H33" s="7"/>
      <c r="I33" s="7"/>
      <c r="J33" s="7"/>
    </row>
    <row r="34" spans="2:10">
      <c r="C34" s="7"/>
      <c r="D34" s="7"/>
      <c r="E34" s="7"/>
      <c r="F34" s="7"/>
      <c r="G34" s="7"/>
      <c r="H34" s="7"/>
      <c r="I34" s="7"/>
      <c r="J34" s="7"/>
    </row>
    <row r="35" spans="2:10">
      <c r="C35" s="7"/>
      <c r="D35" s="7"/>
      <c r="E35" s="7"/>
      <c r="F35" s="7"/>
      <c r="G35" s="7"/>
      <c r="H35" s="7"/>
      <c r="I35" s="7"/>
      <c r="J35" s="7"/>
    </row>
  </sheetData>
  <sheetProtection algorithmName="SHA-512" hashValue="iQSAULhyNFS+SMwuQP6pD7Iwk0LB6M1QrPV5iVJkyXFNvI7JtfnzVmeMoejCPpI8uJ9rWNXoK1RQgjA9SaM9jg==" saltValue="j9Mp2PDF9cHnmD30TIS9bQ==" spinCount="100000" sheet="1" objects="1" scenarios="1" formatColumns="0" formatRows="0"/>
  <hyperlinks>
    <hyperlink ref="B22" r:id="rId1" xr:uid="{0064BD6C-CCF1-4FE0-87D2-71810C232E67}"/>
  </hyperlink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36"/>
  <sheetViews>
    <sheetView showGridLines="0" showRowColHeaders="0" workbookViewId="0">
      <selection activeCell="F26" sqref="F26"/>
    </sheetView>
  </sheetViews>
  <sheetFormatPr defaultRowHeight="14.5"/>
  <cols>
    <col min="1" max="1" width="8.81640625" style="117"/>
    <col min="2" max="2" width="87.81640625" customWidth="1"/>
  </cols>
  <sheetData>
    <row r="1" spans="1:2" ht="23.5">
      <c r="B1" s="17" t="s">
        <v>28</v>
      </c>
    </row>
    <row r="2" spans="1:2">
      <c r="B2" s="115" t="s">
        <v>26</v>
      </c>
    </row>
    <row r="4" spans="1:2" ht="16.5">
      <c r="B4" s="73" t="s">
        <v>249</v>
      </c>
    </row>
    <row r="6" spans="1:2" ht="62">
      <c r="B6" s="72" t="s">
        <v>247</v>
      </c>
    </row>
    <row r="8" spans="1:2" ht="39" customHeight="1">
      <c r="B8" s="72" t="s">
        <v>246</v>
      </c>
    </row>
    <row r="9" spans="1:2" ht="76.5">
      <c r="B9" s="72" t="s">
        <v>248</v>
      </c>
    </row>
    <row r="10" spans="1:2">
      <c r="B10" s="56"/>
    </row>
    <row r="11" spans="1:2">
      <c r="B11" s="77" t="s">
        <v>27</v>
      </c>
    </row>
    <row r="12" spans="1:2" s="23" customFormat="1" ht="95">
      <c r="A12" s="117"/>
      <c r="B12" s="72" t="s">
        <v>250</v>
      </c>
    </row>
    <row r="13" spans="1:2">
      <c r="B13" s="56"/>
    </row>
    <row r="14" spans="1:2" ht="60">
      <c r="B14" s="72" t="s">
        <v>245</v>
      </c>
    </row>
    <row r="15" spans="1:2">
      <c r="B15" s="12"/>
    </row>
    <row r="16" spans="1:2">
      <c r="B16" s="12"/>
    </row>
    <row r="17" spans="1:9">
      <c r="B17" s="12"/>
    </row>
    <row r="18" spans="1:9" ht="29">
      <c r="B18" s="72" t="s">
        <v>160</v>
      </c>
    </row>
    <row r="19" spans="1:9" s="24" customFormat="1">
      <c r="A19" s="117"/>
      <c r="B19" s="56"/>
    </row>
    <row r="20" spans="1:9" s="24" customFormat="1">
      <c r="A20" s="117"/>
      <c r="B20" s="77" t="s">
        <v>29</v>
      </c>
    </row>
    <row r="21" spans="1:9" s="24" customFormat="1" ht="74.5">
      <c r="A21" s="117"/>
      <c r="B21" s="72" t="s">
        <v>244</v>
      </c>
    </row>
    <row r="22" spans="1:9" s="24" customFormat="1">
      <c r="A22" s="117"/>
      <c r="B22"/>
    </row>
    <row r="23" spans="1:9">
      <c r="B23" s="73" t="s">
        <v>0</v>
      </c>
      <c r="C23" s="8"/>
      <c r="D23" s="8"/>
      <c r="E23" s="8"/>
      <c r="F23" s="8"/>
      <c r="G23" s="8"/>
      <c r="H23" s="8"/>
      <c r="I23" s="8"/>
    </row>
    <row r="24" spans="1:9" ht="95">
      <c r="B24" s="72" t="s">
        <v>243</v>
      </c>
      <c r="C24" s="19"/>
      <c r="D24" s="19"/>
      <c r="E24" s="19"/>
      <c r="F24" s="19"/>
      <c r="G24" s="19"/>
      <c r="H24" s="19"/>
      <c r="I24" s="19"/>
    </row>
    <row r="25" spans="1:9">
      <c r="C25" s="7"/>
    </row>
    <row r="26" spans="1:9" ht="58">
      <c r="B26" s="72" t="s">
        <v>279</v>
      </c>
    </row>
    <row r="27" spans="1:9" s="83" customFormat="1">
      <c r="A27" s="117"/>
      <c r="B27" s="98" t="s">
        <v>208</v>
      </c>
    </row>
    <row r="28" spans="1:9" s="83" customFormat="1">
      <c r="A28" s="117"/>
      <c r="B28" s="98"/>
    </row>
    <row r="30" spans="1:9">
      <c r="B30" s="73" t="s">
        <v>2</v>
      </c>
      <c r="C30" s="9"/>
      <c r="D30" s="9"/>
      <c r="E30" s="9"/>
      <c r="F30" s="9"/>
    </row>
    <row r="31" spans="1:9" ht="45.5">
      <c r="B31" s="138" t="s">
        <v>267</v>
      </c>
      <c r="C31" s="14"/>
      <c r="D31" s="14"/>
      <c r="E31" s="14"/>
      <c r="F31" s="14"/>
    </row>
    <row r="32" spans="1:9">
      <c r="B32" s="139"/>
    </row>
    <row r="33" spans="2:2" ht="72.5">
      <c r="B33" s="99" t="s">
        <v>268</v>
      </c>
    </row>
    <row r="34" spans="2:2" ht="29">
      <c r="B34" s="99" t="s">
        <v>269</v>
      </c>
    </row>
    <row r="35" spans="2:2">
      <c r="B35" s="99"/>
    </row>
    <row r="36" spans="2:2" ht="29">
      <c r="B36" s="56" t="s">
        <v>270</v>
      </c>
    </row>
  </sheetData>
  <sheetProtection algorithmName="SHA-512" hashValue="VoOLgZDD9I2OxQC78iHLM2/SJlLrBnC5Jedldfv15NXM9NXu2MIReIycV7KNGeh8BX2ZWb5lLS1qCNR83JNS4g==" saltValue="n3Wv41r4Yp9dc+HmWsJ9zw==" spinCount="100000" sheet="1" objects="1" scenarios="1" formatColumns="0" formatRows="0"/>
  <hyperlinks>
    <hyperlink ref="B27"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66"/>
  </sheetPr>
  <dimension ref="A1:AA49"/>
  <sheetViews>
    <sheetView showGridLines="0" showRowColHeaders="0" zoomScaleNormal="100" workbookViewId="0">
      <selection activeCell="H31" sqref="H31"/>
    </sheetView>
  </sheetViews>
  <sheetFormatPr defaultColWidth="8.81640625" defaultRowHeight="14.5"/>
  <cols>
    <col min="1" max="1" width="3.54296875" style="34" customWidth="1"/>
    <col min="2" max="2" width="29.81640625" customWidth="1"/>
    <col min="3" max="3" width="19.54296875" bestFit="1" customWidth="1"/>
    <col min="4" max="4" width="14.81640625" bestFit="1" customWidth="1"/>
    <col min="5" max="5" width="14.81640625" style="114" customWidth="1"/>
    <col min="6" max="6" width="19.54296875" bestFit="1" customWidth="1"/>
    <col min="7" max="7" width="19.54296875" style="114" customWidth="1"/>
    <col min="8" max="8" width="21" bestFit="1" customWidth="1"/>
    <col min="9" max="10" width="4.7265625" style="34" customWidth="1"/>
    <col min="11" max="11" width="19.54296875" style="34" bestFit="1" customWidth="1"/>
    <col min="12" max="12" width="11.453125" style="34" customWidth="1"/>
    <col min="13" max="13" width="6.453125" style="34" bestFit="1" customWidth="1"/>
    <col min="14" max="14" width="4.7265625" style="34" customWidth="1"/>
    <col min="15" max="15" width="19.54296875" style="34" bestFit="1" customWidth="1"/>
    <col min="16" max="16" width="12" style="34" bestFit="1" customWidth="1"/>
    <col min="17" max="17" width="8.81640625" style="34"/>
    <col min="18" max="18" width="4.7265625" style="34" customWidth="1"/>
    <col min="19" max="27" width="8.81640625" style="34"/>
  </cols>
  <sheetData>
    <row r="1" spans="1:18" s="34" customFormat="1" ht="23.5">
      <c r="A1" s="161" t="s">
        <v>28</v>
      </c>
      <c r="B1" s="161"/>
      <c r="C1" s="161"/>
      <c r="D1" s="161"/>
      <c r="E1" s="161"/>
      <c r="F1" s="161"/>
      <c r="G1" s="161"/>
      <c r="H1" s="161"/>
      <c r="I1" s="161"/>
      <c r="J1" s="161"/>
      <c r="K1" s="161"/>
      <c r="L1" s="161"/>
      <c r="M1" s="161"/>
      <c r="N1" s="161"/>
      <c r="O1" s="161"/>
      <c r="P1" s="161"/>
      <c r="Q1" s="161"/>
      <c r="R1" s="161"/>
    </row>
    <row r="2" spans="1:18" s="34" customFormat="1">
      <c r="A2" s="162" t="s">
        <v>26</v>
      </c>
      <c r="B2" s="162"/>
      <c r="C2" s="162"/>
      <c r="D2" s="162"/>
      <c r="E2" s="162"/>
      <c r="F2" s="162"/>
      <c r="G2" s="162"/>
      <c r="H2" s="162"/>
      <c r="I2" s="162"/>
      <c r="J2" s="162"/>
      <c r="K2" s="162"/>
      <c r="L2" s="162"/>
      <c r="M2" s="162"/>
      <c r="N2" s="162"/>
      <c r="O2" s="162"/>
      <c r="P2" s="162"/>
      <c r="Q2" s="162"/>
      <c r="R2" s="162"/>
    </row>
    <row r="3" spans="1:18" s="34" customFormat="1">
      <c r="A3" s="84"/>
      <c r="B3" s="84"/>
      <c r="C3" s="84"/>
      <c r="D3" s="84"/>
      <c r="E3" s="84"/>
      <c r="F3" s="84"/>
      <c r="G3" s="84"/>
      <c r="H3" s="84"/>
      <c r="I3" s="84"/>
      <c r="J3" s="42"/>
      <c r="K3" s="42"/>
      <c r="L3" s="42"/>
      <c r="M3" s="42"/>
      <c r="N3" s="42"/>
      <c r="O3" s="42"/>
      <c r="P3" s="42"/>
      <c r="Q3" s="42"/>
      <c r="R3" s="42"/>
    </row>
    <row r="4" spans="1:18" s="81" customFormat="1" ht="23.5">
      <c r="A4" s="84"/>
      <c r="B4" s="86" t="s">
        <v>204</v>
      </c>
      <c r="C4" s="87"/>
      <c r="D4" s="87"/>
      <c r="E4" s="87"/>
      <c r="F4" s="87"/>
      <c r="G4" s="87"/>
      <c r="H4" s="87"/>
      <c r="I4" s="84"/>
      <c r="J4" s="42"/>
      <c r="K4" s="159" t="s">
        <v>211</v>
      </c>
      <c r="L4" s="159"/>
      <c r="M4" s="159"/>
      <c r="N4" s="159"/>
      <c r="O4" s="159"/>
      <c r="P4" s="159"/>
      <c r="Q4" s="159"/>
      <c r="R4" s="42"/>
    </row>
    <row r="5" spans="1:18">
      <c r="A5" s="84"/>
      <c r="B5" s="85"/>
      <c r="C5" s="85"/>
      <c r="D5" s="85"/>
      <c r="E5" s="85"/>
      <c r="F5" s="104" t="s">
        <v>221</v>
      </c>
      <c r="G5" s="104" t="s">
        <v>222</v>
      </c>
      <c r="H5" s="104" t="s">
        <v>207</v>
      </c>
      <c r="I5" s="84"/>
      <c r="J5" s="42"/>
      <c r="K5" s="120" t="s">
        <v>259</v>
      </c>
      <c r="L5" s="120"/>
      <c r="M5" s="120"/>
      <c r="N5" s="120"/>
      <c r="O5" s="120"/>
      <c r="P5" s="120"/>
      <c r="Q5" s="120"/>
      <c r="R5" s="42"/>
    </row>
    <row r="6" spans="1:18" ht="16.5">
      <c r="A6" s="84"/>
      <c r="B6" s="87" t="s">
        <v>197</v>
      </c>
      <c r="C6" s="87" t="s">
        <v>24</v>
      </c>
      <c r="D6" s="87" t="s">
        <v>201</v>
      </c>
      <c r="E6" s="87" t="s">
        <v>1</v>
      </c>
      <c r="F6" s="87" t="s">
        <v>196</v>
      </c>
      <c r="G6" s="87" t="s">
        <v>220</v>
      </c>
      <c r="H6" s="87" t="s">
        <v>239</v>
      </c>
      <c r="I6" s="84"/>
      <c r="J6" s="42"/>
      <c r="K6" s="120" t="s">
        <v>223</v>
      </c>
      <c r="L6" s="120"/>
      <c r="M6" s="120"/>
      <c r="N6" s="120"/>
      <c r="O6" s="120"/>
      <c r="P6" s="120"/>
      <c r="Q6" s="120"/>
      <c r="R6" s="42"/>
    </row>
    <row r="7" spans="1:18">
      <c r="A7" s="84"/>
      <c r="B7" s="61"/>
      <c r="C7" s="61"/>
      <c r="D7" s="61"/>
      <c r="E7" s="61"/>
      <c r="F7" s="61"/>
      <c r="G7" s="119">
        <f>Table1[[#This Row],[Amount]]*Table1[[#This Row],[Net calorific value]]</f>
        <v>0</v>
      </c>
      <c r="H7" s="61"/>
      <c r="I7" s="84"/>
      <c r="J7" s="42"/>
      <c r="K7" s="113" t="s">
        <v>253</v>
      </c>
      <c r="L7" s="113"/>
      <c r="M7" s="113"/>
      <c r="N7" s="113"/>
      <c r="O7" s="113"/>
      <c r="P7" s="113"/>
      <c r="Q7" s="113"/>
      <c r="R7" s="42"/>
    </row>
    <row r="8" spans="1:18" ht="16.5">
      <c r="A8" s="84"/>
      <c r="B8" s="61"/>
      <c r="C8" s="61"/>
      <c r="D8" s="61"/>
      <c r="E8" s="61"/>
      <c r="F8" s="61"/>
      <c r="G8" s="119">
        <f>Table1[[#This Row],[Amount]]*Table1[[#This Row],[Net calorific value]]</f>
        <v>0</v>
      </c>
      <c r="H8" s="61"/>
      <c r="I8" s="84"/>
      <c r="J8" s="42"/>
      <c r="K8" s="113" t="s">
        <v>242</v>
      </c>
      <c r="L8" s="113"/>
      <c r="M8" s="113"/>
      <c r="N8" s="113"/>
      <c r="O8" s="113"/>
      <c r="P8" s="113"/>
      <c r="Q8" s="113"/>
      <c r="R8" s="42"/>
    </row>
    <row r="9" spans="1:18" ht="16.5">
      <c r="A9" s="84"/>
      <c r="B9" s="61"/>
      <c r="C9" s="61"/>
      <c r="D9" s="61"/>
      <c r="E9" s="61"/>
      <c r="F9" s="61"/>
      <c r="G9" s="119">
        <f>Table1[[#This Row],[Amount]]*Table1[[#This Row],[Net calorific value]]</f>
        <v>0</v>
      </c>
      <c r="H9" s="61"/>
      <c r="I9" s="84"/>
      <c r="J9" s="42"/>
      <c r="K9" s="120" t="s">
        <v>241</v>
      </c>
      <c r="L9" s="120"/>
      <c r="M9" s="120"/>
      <c r="N9" s="120"/>
      <c r="O9" s="120"/>
      <c r="P9" s="120"/>
      <c r="Q9" s="120"/>
      <c r="R9" s="42"/>
    </row>
    <row r="10" spans="1:18">
      <c r="A10" s="84"/>
      <c r="B10" s="61"/>
      <c r="C10" s="61"/>
      <c r="D10" s="61"/>
      <c r="E10" s="61"/>
      <c r="F10" s="61"/>
      <c r="G10" s="119">
        <f>Table1[[#This Row],[Amount]]*Table1[[#This Row],[Net calorific value]]</f>
        <v>0</v>
      </c>
      <c r="H10" s="61"/>
      <c r="I10" s="84"/>
      <c r="J10" s="42"/>
      <c r="K10" s="42"/>
      <c r="L10" s="42"/>
      <c r="M10" s="42"/>
      <c r="N10" s="42"/>
      <c r="O10" s="42"/>
      <c r="P10" s="42"/>
      <c r="Q10" s="42"/>
      <c r="R10" s="42"/>
    </row>
    <row r="11" spans="1:18">
      <c r="A11" s="84"/>
      <c r="B11" s="61"/>
      <c r="C11" s="61"/>
      <c r="D11" s="61"/>
      <c r="E11" s="61"/>
      <c r="F11" s="61"/>
      <c r="G11" s="119">
        <f>Table1[[#This Row],[Amount]]*Table1[[#This Row],[Net calorific value]]</f>
        <v>0</v>
      </c>
      <c r="H11" s="61"/>
      <c r="I11" s="84"/>
      <c r="J11" s="42"/>
      <c r="K11" s="42"/>
      <c r="L11" s="42"/>
      <c r="M11" s="42"/>
      <c r="N11" s="42"/>
      <c r="O11" s="42"/>
      <c r="P11" s="42"/>
      <c r="Q11" s="42"/>
      <c r="R11" s="42"/>
    </row>
    <row r="12" spans="1:18">
      <c r="A12" s="84"/>
      <c r="B12" s="61"/>
      <c r="C12" s="61"/>
      <c r="D12" s="61"/>
      <c r="E12" s="61"/>
      <c r="F12" s="61"/>
      <c r="G12" s="119">
        <f>Table1[[#This Row],[Amount]]*Table1[[#This Row],[Net calorific value]]</f>
        <v>0</v>
      </c>
      <c r="H12" s="61"/>
      <c r="I12" s="84"/>
      <c r="J12" s="42"/>
      <c r="K12" s="164" t="s">
        <v>198</v>
      </c>
      <c r="L12" s="164"/>
      <c r="M12" s="164"/>
      <c r="N12" s="42"/>
      <c r="O12" s="163" t="s">
        <v>15</v>
      </c>
      <c r="P12" s="163"/>
      <c r="Q12" s="163"/>
      <c r="R12" s="42"/>
    </row>
    <row r="13" spans="1:18">
      <c r="A13" s="84"/>
      <c r="B13" s="61"/>
      <c r="C13" s="61"/>
      <c r="D13" s="61"/>
      <c r="E13" s="61"/>
      <c r="F13" s="61"/>
      <c r="G13" s="119">
        <f>Table1[[#This Row],[Amount]]*Table1[[#This Row],[Net calorific value]]</f>
        <v>0</v>
      </c>
      <c r="H13" s="61"/>
      <c r="I13" s="84"/>
      <c r="J13" s="42"/>
      <c r="K13" s="46" t="s">
        <v>24</v>
      </c>
      <c r="L13" s="44" t="s">
        <v>20</v>
      </c>
      <c r="M13" s="44" t="s">
        <v>1</v>
      </c>
      <c r="N13" s="42"/>
      <c r="O13" s="40" t="s">
        <v>24</v>
      </c>
      <c r="P13" s="40" t="s">
        <v>20</v>
      </c>
      <c r="Q13" s="40" t="s">
        <v>1</v>
      </c>
      <c r="R13" s="42"/>
    </row>
    <row r="14" spans="1:18">
      <c r="A14" s="84"/>
      <c r="B14" s="61"/>
      <c r="C14" s="61"/>
      <c r="D14" s="61"/>
      <c r="E14" s="61"/>
      <c r="F14" s="61"/>
      <c r="G14" s="119">
        <f>Table1[[#This Row],[Amount]]*Table1[[#This Row],[Net calorific value]]</f>
        <v>0</v>
      </c>
      <c r="H14" s="61"/>
      <c r="I14" s="84"/>
      <c r="J14" s="42"/>
      <c r="K14" s="38" t="s">
        <v>9</v>
      </c>
      <c r="L14" s="39">
        <f>SUMPRODUCT(--(Table1[Fuel category]=K14),Table1[Energy content])*L19</f>
        <v>0</v>
      </c>
      <c r="M14" s="38" t="s">
        <v>4</v>
      </c>
      <c r="N14" s="42"/>
      <c r="O14" s="37" t="str">
        <f>K14</f>
        <v>Internal Fuel</v>
      </c>
      <c r="P14" s="45">
        <f>SUMPRODUCT(--(Table1[Fuel category]=K14),Table1[Energy content],Table1[CO2 Emission factor])*1000</f>
        <v>0</v>
      </c>
      <c r="Q14" s="37" t="s">
        <v>14</v>
      </c>
      <c r="R14" s="42"/>
    </row>
    <row r="15" spans="1:18">
      <c r="A15" s="84"/>
      <c r="B15" s="61"/>
      <c r="C15" s="61"/>
      <c r="D15" s="61"/>
      <c r="E15" s="61"/>
      <c r="F15" s="61"/>
      <c r="G15" s="119">
        <f>Table1[[#This Row],[Amount]]*Table1[[#This Row],[Net calorific value]]</f>
        <v>0</v>
      </c>
      <c r="H15" s="61"/>
      <c r="I15" s="84"/>
      <c r="J15" s="42"/>
      <c r="K15" s="124" t="s">
        <v>227</v>
      </c>
      <c r="L15" s="39">
        <f>SUMPRODUCT(--(Table1[Fuel category]=K15),Table1[Energy content])*L19</f>
        <v>0</v>
      </c>
      <c r="M15" s="38" t="s">
        <v>4</v>
      </c>
      <c r="N15" s="42"/>
      <c r="O15" s="37" t="str">
        <f>K15</f>
        <v>Purchased Fuel</v>
      </c>
      <c r="P15" s="45">
        <f>SUMPRODUCT(--(Table1[Fuel category]=K15),Table1[Energy content],Table1[CO2 Emission factor])*1000</f>
        <v>0</v>
      </c>
      <c r="Q15" s="37" t="s">
        <v>14</v>
      </c>
      <c r="R15" s="42"/>
    </row>
    <row r="16" spans="1:18">
      <c r="A16" s="84"/>
      <c r="B16" s="61"/>
      <c r="C16" s="61"/>
      <c r="D16" s="61"/>
      <c r="E16" s="61"/>
      <c r="F16" s="61"/>
      <c r="G16" s="119">
        <f>Table1[[#This Row],[Amount]]*Table1[[#This Row],[Net calorific value]]</f>
        <v>0</v>
      </c>
      <c r="H16" s="61"/>
      <c r="I16" s="84"/>
      <c r="J16" s="42"/>
      <c r="K16" s="38" t="s">
        <v>7</v>
      </c>
      <c r="L16" s="39">
        <f>SUMPRODUCT(--(Table1[Fuel category]=K16),Table1[Energy content])*L19</f>
        <v>0</v>
      </c>
      <c r="M16" s="38" t="s">
        <v>4</v>
      </c>
      <c r="N16" s="42"/>
      <c r="O16" s="37" t="str">
        <f>K16</f>
        <v>Sold Fuel</v>
      </c>
      <c r="P16" s="45">
        <f>SUMPRODUCT(--(Table1[Fuel category]=K16),Table1[Energy content],Table1[CO2 Emission factor])*1000</f>
        <v>0</v>
      </c>
      <c r="Q16" s="37" t="s">
        <v>14</v>
      </c>
      <c r="R16" s="42"/>
    </row>
    <row r="17" spans="1:18">
      <c r="A17" s="84"/>
      <c r="B17" s="61"/>
      <c r="C17" s="61"/>
      <c r="D17" s="61"/>
      <c r="E17" s="61"/>
      <c r="F17" s="61"/>
      <c r="G17" s="119">
        <f>Table1[[#This Row],[Amount]]*Table1[[#This Row],[Net calorific value]]</f>
        <v>0</v>
      </c>
      <c r="H17" s="61"/>
      <c r="I17" s="84"/>
      <c r="J17" s="42"/>
      <c r="K17" s="42"/>
      <c r="L17" s="42"/>
      <c r="M17" s="42"/>
      <c r="N17" s="42"/>
      <c r="O17" s="42"/>
      <c r="P17" s="42"/>
      <c r="Q17" s="42"/>
      <c r="R17" s="42"/>
    </row>
    <row r="18" spans="1:18">
      <c r="A18" s="84"/>
      <c r="B18" s="61"/>
      <c r="C18" s="61"/>
      <c r="D18" s="61"/>
      <c r="E18" s="61"/>
      <c r="F18" s="61"/>
      <c r="G18" s="119">
        <f>Table1[[#This Row],[Amount]]*Table1[[#This Row],[Net calorific value]]</f>
        <v>0</v>
      </c>
      <c r="H18" s="61"/>
      <c r="I18" s="84"/>
      <c r="J18" s="42"/>
      <c r="K18" s="160" t="s">
        <v>206</v>
      </c>
      <c r="L18" s="160"/>
      <c r="M18" s="160"/>
      <c r="N18" s="42"/>
      <c r="O18" s="42"/>
      <c r="P18" s="42"/>
      <c r="Q18" s="42"/>
      <c r="R18" s="42"/>
    </row>
    <row r="19" spans="1:18">
      <c r="A19" s="84"/>
      <c r="B19" s="61"/>
      <c r="C19" s="61"/>
      <c r="D19" s="61"/>
      <c r="E19" s="61"/>
      <c r="F19" s="61"/>
      <c r="G19" s="119">
        <f>Table1[[#This Row],[Amount]]*Table1[[#This Row],[Net calorific value]]</f>
        <v>0</v>
      </c>
      <c r="H19" s="61"/>
      <c r="I19" s="84"/>
      <c r="J19" s="42"/>
      <c r="K19" s="88" t="s">
        <v>202</v>
      </c>
      <c r="L19" s="133">
        <v>277777.77799999999</v>
      </c>
      <c r="M19" s="88"/>
      <c r="N19" s="42"/>
      <c r="O19" s="42"/>
      <c r="P19" s="42"/>
      <c r="Q19" s="42"/>
      <c r="R19" s="42"/>
    </row>
    <row r="20" spans="1:18">
      <c r="A20" s="84"/>
      <c r="B20" s="61"/>
      <c r="C20" s="61"/>
      <c r="D20" s="61"/>
      <c r="E20" s="61"/>
      <c r="F20" s="61"/>
      <c r="G20" s="119">
        <f>Table1[[#This Row],[Amount]]*Table1[[#This Row],[Net calorific value]]</f>
        <v>0</v>
      </c>
      <c r="H20" s="61"/>
      <c r="I20" s="84"/>
      <c r="J20" s="42"/>
      <c r="K20" s="42"/>
      <c r="L20" s="42"/>
      <c r="M20" s="42"/>
      <c r="N20" s="42"/>
      <c r="O20" s="42"/>
      <c r="P20" s="42"/>
      <c r="Q20" s="42"/>
      <c r="R20" s="42"/>
    </row>
    <row r="21" spans="1:18">
      <c r="A21" s="84"/>
      <c r="B21" s="61"/>
      <c r="C21" s="61"/>
      <c r="D21" s="61"/>
      <c r="E21" s="61"/>
      <c r="F21" s="61"/>
      <c r="G21" s="119">
        <f>Table1[[#This Row],[Amount]]*Table1[[#This Row],[Net calorific value]]</f>
        <v>0</v>
      </c>
      <c r="H21" s="61"/>
      <c r="I21" s="84"/>
      <c r="J21" s="42"/>
      <c r="K21" s="42"/>
      <c r="L21" s="42"/>
      <c r="M21" s="42"/>
      <c r="N21" s="42"/>
      <c r="O21" s="42"/>
      <c r="P21" s="42"/>
      <c r="Q21" s="42"/>
      <c r="R21" s="42"/>
    </row>
    <row r="22" spans="1:18">
      <c r="A22" s="84"/>
      <c r="B22" s="84"/>
      <c r="C22" s="84"/>
      <c r="D22" s="84"/>
      <c r="E22" s="84"/>
      <c r="F22" s="84"/>
      <c r="G22" s="84"/>
      <c r="H22" s="84"/>
      <c r="I22" s="84"/>
      <c r="J22" s="42"/>
      <c r="K22" s="42"/>
      <c r="L22" s="42"/>
      <c r="M22" s="42"/>
      <c r="N22" s="42"/>
      <c r="O22" s="42"/>
      <c r="P22" s="42"/>
      <c r="Q22" s="42"/>
      <c r="R22" s="42"/>
    </row>
    <row r="23" spans="1:18">
      <c r="A23" s="84"/>
      <c r="B23" s="84"/>
      <c r="C23" s="84"/>
      <c r="D23" s="84"/>
      <c r="E23" s="84"/>
      <c r="F23" s="84"/>
      <c r="G23" s="84"/>
      <c r="H23" s="84"/>
      <c r="I23" s="84"/>
      <c r="J23" s="42"/>
      <c r="K23" s="42"/>
      <c r="L23" s="42"/>
      <c r="M23" s="42"/>
      <c r="N23" s="42"/>
      <c r="O23" s="42"/>
      <c r="P23" s="42"/>
      <c r="Q23" s="42"/>
      <c r="R23" s="42"/>
    </row>
    <row r="24" spans="1:18" ht="23.5">
      <c r="A24" s="84"/>
      <c r="B24" s="86" t="s">
        <v>203</v>
      </c>
      <c r="C24" s="87"/>
      <c r="D24" s="87"/>
      <c r="E24" s="87"/>
      <c r="F24" s="87"/>
      <c r="G24" s="87"/>
      <c r="H24" s="87"/>
      <c r="I24" s="84"/>
      <c r="J24" s="42"/>
      <c r="K24" s="159" t="s">
        <v>258</v>
      </c>
      <c r="L24" s="159"/>
      <c r="M24" s="159"/>
      <c r="N24" s="159"/>
      <c r="O24" s="159"/>
      <c r="P24" s="159"/>
      <c r="Q24" s="159"/>
      <c r="R24" s="42"/>
    </row>
    <row r="25" spans="1:18" ht="32.5" customHeight="1">
      <c r="A25" s="84"/>
      <c r="B25" s="85"/>
      <c r="C25" s="85"/>
      <c r="D25" s="85"/>
      <c r="E25" s="85"/>
      <c r="F25" s="85"/>
      <c r="G25" s="85"/>
      <c r="H25" s="85"/>
      <c r="I25" s="84"/>
      <c r="J25" s="42"/>
      <c r="K25" s="165" t="s">
        <v>260</v>
      </c>
      <c r="L25" s="166"/>
      <c r="M25" s="166"/>
      <c r="N25" s="166"/>
      <c r="O25" s="166"/>
      <c r="P25" s="166"/>
      <c r="Q25" s="166"/>
      <c r="R25" s="42"/>
    </row>
    <row r="26" spans="1:18">
      <c r="A26" s="84"/>
      <c r="B26" s="87" t="s">
        <v>200</v>
      </c>
      <c r="C26" s="87" t="s">
        <v>257</v>
      </c>
      <c r="D26" s="87" t="s">
        <v>261</v>
      </c>
      <c r="E26" s="85"/>
      <c r="F26" s="167" t="s">
        <v>262</v>
      </c>
      <c r="G26" s="167"/>
      <c r="H26" s="21"/>
      <c r="I26" s="84"/>
      <c r="J26" s="42"/>
      <c r="K26" s="42"/>
      <c r="L26" s="42"/>
      <c r="M26" s="42"/>
      <c r="N26" s="42"/>
      <c r="O26" s="42"/>
      <c r="P26" s="42"/>
      <c r="Q26" s="42"/>
      <c r="R26" s="42"/>
    </row>
    <row r="27" spans="1:18">
      <c r="A27" s="84"/>
      <c r="B27" s="61"/>
      <c r="C27" s="61"/>
      <c r="D27" s="61"/>
      <c r="E27" s="85"/>
      <c r="F27" s="168" t="s">
        <v>263</v>
      </c>
      <c r="G27" s="168"/>
      <c r="H27" s="168"/>
      <c r="I27" s="84"/>
      <c r="J27" s="42"/>
      <c r="K27" s="42"/>
      <c r="L27" s="42"/>
      <c r="M27" s="42"/>
      <c r="N27" s="42"/>
      <c r="O27" s="42"/>
      <c r="P27" s="42"/>
      <c r="Q27" s="42"/>
      <c r="R27" s="42"/>
    </row>
    <row r="28" spans="1:18">
      <c r="A28" s="84"/>
      <c r="B28" s="61"/>
      <c r="C28" s="61"/>
      <c r="D28" s="61"/>
      <c r="E28" s="85"/>
      <c r="F28" s="84"/>
      <c r="G28" s="84"/>
      <c r="H28" s="84"/>
      <c r="I28" s="84"/>
      <c r="J28" s="42"/>
      <c r="K28" s="42"/>
      <c r="L28" s="42"/>
      <c r="M28" s="42"/>
      <c r="N28" s="42"/>
      <c r="O28" s="42"/>
      <c r="P28" s="42"/>
      <c r="Q28" s="42"/>
      <c r="R28" s="42"/>
    </row>
    <row r="29" spans="1:18">
      <c r="A29" s="84"/>
      <c r="B29" s="61"/>
      <c r="C29" s="61"/>
      <c r="D29" s="61"/>
      <c r="E29" s="85"/>
      <c r="F29" s="84"/>
      <c r="G29" s="84"/>
      <c r="H29" s="84"/>
      <c r="I29" s="84"/>
      <c r="J29" s="42"/>
      <c r="K29" s="42"/>
      <c r="L29" s="42"/>
      <c r="M29" s="42"/>
      <c r="N29" s="42"/>
      <c r="O29" s="42"/>
      <c r="P29" s="42"/>
      <c r="Q29" s="42"/>
      <c r="R29" s="42"/>
    </row>
    <row r="30" spans="1:18">
      <c r="A30" s="84"/>
      <c r="B30" s="61"/>
      <c r="C30" s="61"/>
      <c r="D30" s="61"/>
      <c r="E30" s="85"/>
      <c r="F30" s="84"/>
      <c r="G30" s="84"/>
      <c r="H30" s="84"/>
      <c r="I30" s="84"/>
      <c r="J30" s="42"/>
      <c r="K30" s="42"/>
      <c r="L30" s="42"/>
      <c r="M30" s="42"/>
      <c r="N30" s="42"/>
      <c r="O30" s="42"/>
      <c r="P30" s="42"/>
      <c r="Q30" s="42"/>
      <c r="R30" s="42"/>
    </row>
    <row r="31" spans="1:18">
      <c r="A31" s="84"/>
      <c r="B31" s="61"/>
      <c r="C31" s="61"/>
      <c r="D31" s="61"/>
      <c r="E31" s="85"/>
      <c r="F31" s="84"/>
      <c r="G31" s="84"/>
      <c r="H31" s="84"/>
      <c r="I31" s="84"/>
      <c r="J31" s="42"/>
      <c r="K31" s="42"/>
      <c r="L31" s="42"/>
      <c r="M31" s="42"/>
      <c r="N31" s="42"/>
      <c r="O31" s="42"/>
      <c r="P31" s="42"/>
      <c r="Q31" s="42"/>
      <c r="R31" s="42"/>
    </row>
    <row r="32" spans="1:18">
      <c r="A32" s="84"/>
      <c r="B32" s="61"/>
      <c r="C32" s="61"/>
      <c r="D32" s="61"/>
      <c r="E32" s="85"/>
      <c r="F32" s="84"/>
      <c r="G32" s="84"/>
      <c r="H32" s="84"/>
      <c r="I32" s="84"/>
      <c r="J32" s="42"/>
      <c r="K32" s="164" t="s">
        <v>199</v>
      </c>
      <c r="L32" s="164"/>
      <c r="M32" s="164"/>
      <c r="N32" s="42"/>
      <c r="O32" s="163" t="s">
        <v>15</v>
      </c>
      <c r="P32" s="163"/>
      <c r="Q32" s="163"/>
      <c r="R32" s="42"/>
    </row>
    <row r="33" spans="1:27">
      <c r="A33" s="84"/>
      <c r="B33" s="61"/>
      <c r="C33" s="61"/>
      <c r="D33" s="61"/>
      <c r="E33" s="85"/>
      <c r="F33" s="84"/>
      <c r="G33" s="84"/>
      <c r="H33" s="84"/>
      <c r="I33" s="84"/>
      <c r="J33" s="42"/>
      <c r="K33" s="46" t="s">
        <v>257</v>
      </c>
      <c r="L33" s="44" t="s">
        <v>20</v>
      </c>
      <c r="M33" s="44" t="s">
        <v>1</v>
      </c>
      <c r="N33" s="42"/>
      <c r="O33" s="136" t="s">
        <v>257</v>
      </c>
      <c r="P33" s="40" t="s">
        <v>20</v>
      </c>
      <c r="Q33" s="40" t="s">
        <v>1</v>
      </c>
      <c r="R33" s="42"/>
    </row>
    <row r="34" spans="1:27">
      <c r="A34" s="84"/>
      <c r="B34" s="61"/>
      <c r="C34" s="61"/>
      <c r="D34" s="61"/>
      <c r="E34" s="85"/>
      <c r="F34" s="84"/>
      <c r="G34" s="84"/>
      <c r="H34" s="84"/>
      <c r="I34" s="84"/>
      <c r="J34" s="42"/>
      <c r="K34" s="38" t="s">
        <v>8</v>
      </c>
      <c r="L34" s="39">
        <f>SUMIFS(Table13[Amount (kWh)],Table13[Electricity category],K34)</f>
        <v>0</v>
      </c>
      <c r="M34" s="38" t="s">
        <v>4</v>
      </c>
      <c r="N34" s="42"/>
      <c r="O34" s="37" t="str">
        <f>K35</f>
        <v>Purchased Electricity</v>
      </c>
      <c r="P34" s="45">
        <f>Purchased_Electricity_Energy*L40/1000</f>
        <v>0</v>
      </c>
      <c r="Q34" s="37" t="s">
        <v>14</v>
      </c>
      <c r="R34" s="42"/>
    </row>
    <row r="35" spans="1:27">
      <c r="A35" s="84"/>
      <c r="B35" s="61"/>
      <c r="C35" s="61"/>
      <c r="D35" s="61"/>
      <c r="E35" s="85"/>
      <c r="F35" s="84"/>
      <c r="G35" s="84"/>
      <c r="H35" s="84"/>
      <c r="I35" s="84"/>
      <c r="J35" s="42"/>
      <c r="K35" s="38" t="s">
        <v>5</v>
      </c>
      <c r="L35" s="39">
        <f>SUMIFS(Table13[Amount (kWh)],Table13[Electricity category],K35)</f>
        <v>0</v>
      </c>
      <c r="M35" s="38" t="s">
        <v>4</v>
      </c>
      <c r="N35" s="42"/>
      <c r="O35" s="42"/>
      <c r="P35" s="42"/>
      <c r="Q35" s="42"/>
      <c r="R35" s="42"/>
    </row>
    <row r="36" spans="1:27">
      <c r="A36" s="84"/>
      <c r="B36" s="61"/>
      <c r="C36" s="61"/>
      <c r="D36" s="61"/>
      <c r="E36" s="85"/>
      <c r="F36" s="84"/>
      <c r="G36" s="84"/>
      <c r="H36" s="84"/>
      <c r="I36" s="84"/>
      <c r="J36" s="42"/>
      <c r="K36" s="38" t="s">
        <v>6</v>
      </c>
      <c r="L36" s="39">
        <f>SUMIFS(Table13[Amount (kWh)],Table13[Electricity category],K36)</f>
        <v>0</v>
      </c>
      <c r="M36" s="38" t="s">
        <v>4</v>
      </c>
      <c r="N36" s="42"/>
      <c r="O36" s="42"/>
      <c r="P36" s="42"/>
      <c r="Q36" s="42"/>
      <c r="R36" s="42"/>
    </row>
    <row r="37" spans="1:27">
      <c r="A37" s="84"/>
      <c r="B37" s="61"/>
      <c r="C37" s="61"/>
      <c r="D37" s="61"/>
      <c r="E37" s="85"/>
      <c r="F37" s="84"/>
      <c r="G37" s="84"/>
      <c r="H37" s="84"/>
      <c r="I37" s="84"/>
      <c r="J37" s="42"/>
      <c r="K37" s="42"/>
      <c r="L37" s="42"/>
      <c r="M37" s="42"/>
      <c r="N37" s="42"/>
      <c r="O37" s="42"/>
      <c r="P37" s="42"/>
      <c r="Q37" s="42"/>
      <c r="R37" s="42"/>
    </row>
    <row r="38" spans="1:27" ht="16.5">
      <c r="A38" s="84"/>
      <c r="B38" s="61"/>
      <c r="C38" s="61"/>
      <c r="D38" s="61"/>
      <c r="E38" s="85"/>
      <c r="F38" s="84"/>
      <c r="G38" s="84"/>
      <c r="H38" s="84"/>
      <c r="I38" s="84"/>
      <c r="J38" s="42"/>
      <c r="K38" s="160" t="s">
        <v>240</v>
      </c>
      <c r="L38" s="160"/>
      <c r="M38" s="160"/>
      <c r="N38" s="42"/>
      <c r="O38" s="42"/>
      <c r="P38" s="42"/>
      <c r="Q38" s="42"/>
      <c r="R38" s="42"/>
    </row>
    <row r="39" spans="1:27">
      <c r="A39" s="84"/>
      <c r="B39" s="61"/>
      <c r="C39" s="61"/>
      <c r="D39" s="61"/>
      <c r="E39" s="85"/>
      <c r="F39" s="84"/>
      <c r="G39" s="84"/>
      <c r="H39" s="84"/>
      <c r="I39" s="84"/>
      <c r="J39" s="42"/>
      <c r="K39" s="89" t="s">
        <v>266</v>
      </c>
      <c r="L39" s="60">
        <v>384</v>
      </c>
      <c r="M39" s="89" t="s">
        <v>265</v>
      </c>
      <c r="N39" s="42"/>
      <c r="O39" s="42"/>
      <c r="P39" s="42"/>
      <c r="Q39" s="42"/>
      <c r="R39" s="42"/>
    </row>
    <row r="40" spans="1:27">
      <c r="A40" s="84"/>
      <c r="B40" s="61"/>
      <c r="C40" s="61"/>
      <c r="D40" s="61"/>
      <c r="E40" s="85"/>
      <c r="F40" s="84"/>
      <c r="G40" s="84"/>
      <c r="H40" s="84"/>
      <c r="I40" s="84"/>
      <c r="J40" s="42"/>
      <c r="K40" s="89" t="s">
        <v>264</v>
      </c>
      <c r="L40" s="137">
        <f>IF(LEN(H26)&gt;0,H26,L39)</f>
        <v>384</v>
      </c>
      <c r="M40" s="89" t="s">
        <v>265</v>
      </c>
      <c r="N40" s="42"/>
      <c r="O40" s="42"/>
      <c r="P40" s="42"/>
      <c r="Q40" s="42"/>
      <c r="R40" s="42"/>
    </row>
    <row r="41" spans="1:27">
      <c r="A41" s="84"/>
      <c r="B41" s="61"/>
      <c r="C41" s="61"/>
      <c r="D41" s="61"/>
      <c r="E41" s="85"/>
      <c r="F41" s="84"/>
      <c r="G41" s="84"/>
      <c r="H41" s="84"/>
      <c r="I41" s="84"/>
      <c r="J41" s="42"/>
      <c r="K41" s="42"/>
      <c r="L41" s="42"/>
      <c r="M41" s="42"/>
      <c r="N41" s="42"/>
      <c r="O41" s="42"/>
      <c r="P41" s="42"/>
      <c r="Q41" s="42"/>
      <c r="R41" s="42"/>
    </row>
    <row r="42" spans="1:27">
      <c r="A42" s="84"/>
      <c r="B42" s="84"/>
      <c r="C42" s="84"/>
      <c r="D42" s="84"/>
      <c r="E42" s="84"/>
      <c r="F42" s="84"/>
      <c r="G42" s="84"/>
      <c r="H42" s="84"/>
      <c r="I42" s="84"/>
      <c r="J42" s="42"/>
      <c r="K42" s="42"/>
      <c r="L42" s="42"/>
      <c r="M42" s="42"/>
      <c r="N42" s="42"/>
      <c r="O42" s="42"/>
      <c r="P42" s="42"/>
      <c r="Q42" s="42"/>
      <c r="R42" s="42"/>
    </row>
    <row r="43" spans="1:27">
      <c r="A43" s="84"/>
      <c r="B43" s="84"/>
      <c r="C43" s="84"/>
      <c r="D43" s="84"/>
      <c r="E43" s="84"/>
      <c r="F43" s="84"/>
      <c r="G43" s="84"/>
      <c r="H43" s="84"/>
      <c r="I43" s="84"/>
      <c r="J43" s="42"/>
      <c r="K43" s="42"/>
      <c r="L43" s="42"/>
      <c r="M43" s="42"/>
      <c r="N43" s="42"/>
      <c r="O43" s="42"/>
      <c r="P43" s="42"/>
      <c r="Q43" s="42"/>
      <c r="R43" s="42"/>
    </row>
    <row r="44" spans="1:27">
      <c r="A44" s="84"/>
      <c r="B44" s="84"/>
      <c r="C44" s="84"/>
      <c r="D44" s="84"/>
      <c r="E44" s="84"/>
      <c r="F44" s="84"/>
      <c r="G44" s="84"/>
      <c r="H44" s="84"/>
      <c r="I44" s="84"/>
      <c r="J44" s="42"/>
      <c r="K44" s="42"/>
      <c r="L44" s="42"/>
      <c r="M44" s="42"/>
      <c r="N44" s="42"/>
      <c r="O44" s="42"/>
      <c r="P44" s="42"/>
      <c r="Q44" s="42"/>
      <c r="R44" s="42"/>
    </row>
    <row r="45" spans="1:27">
      <c r="A45" s="84"/>
      <c r="B45" s="84"/>
      <c r="C45" s="84"/>
      <c r="D45" s="84"/>
      <c r="E45" s="84"/>
      <c r="F45" s="84"/>
      <c r="G45" s="84"/>
      <c r="H45" s="84"/>
      <c r="I45" s="84"/>
      <c r="J45" s="42"/>
      <c r="K45" s="42"/>
      <c r="L45" s="42"/>
      <c r="M45" s="42"/>
      <c r="N45" s="42"/>
      <c r="O45" s="42"/>
      <c r="P45" s="42"/>
      <c r="Q45" s="42"/>
      <c r="R45" s="42"/>
    </row>
    <row r="46" spans="1:27">
      <c r="A46" s="84"/>
      <c r="B46" s="84"/>
      <c r="C46" s="84"/>
      <c r="D46" s="84"/>
      <c r="E46" s="84"/>
      <c r="F46" s="84"/>
      <c r="G46" s="84"/>
      <c r="H46" s="84"/>
      <c r="I46" s="84"/>
      <c r="J46" s="42"/>
      <c r="K46" s="42"/>
      <c r="L46" s="42"/>
      <c r="M46" s="42"/>
      <c r="N46" s="42"/>
      <c r="O46" s="42"/>
      <c r="P46" s="42"/>
      <c r="Q46" s="42"/>
      <c r="R46" s="42"/>
    </row>
    <row r="47" spans="1:27">
      <c r="A47" s="84"/>
      <c r="B47" s="84"/>
      <c r="C47" s="84"/>
      <c r="D47" s="84"/>
      <c r="E47" s="84"/>
      <c r="F47" s="84"/>
      <c r="G47" s="84"/>
      <c r="H47" s="84"/>
      <c r="I47" s="84"/>
      <c r="J47" s="42"/>
      <c r="K47" s="42"/>
      <c r="L47" s="42"/>
      <c r="M47" s="42"/>
      <c r="N47" s="42"/>
      <c r="O47" s="42"/>
      <c r="P47" s="42"/>
      <c r="Q47" s="42"/>
      <c r="R47" s="42"/>
    </row>
    <row r="48" spans="1:27">
      <c r="K48" s="129"/>
      <c r="L48" s="129"/>
      <c r="M48" s="129"/>
      <c r="N48" s="129"/>
      <c r="Y48"/>
      <c r="Z48"/>
      <c r="AA48"/>
    </row>
    <row r="49" spans="11:14">
      <c r="K49" s="129"/>
      <c r="L49" s="129"/>
      <c r="M49" s="129"/>
      <c r="N49" s="129"/>
    </row>
  </sheetData>
  <sheetProtection algorithmName="SHA-512" hashValue="U1OePCDwG50072OSj3H43bt/2dd6MbbCpGdYuM9SMH8adY948AWB+f1aXwoX2IElAHPuo95vaC9ZMmqjuD84fg==" saltValue="6At3ShSmpykRznKvDAi9Pw==" spinCount="100000" sheet="1" objects="1" scenarios="1" formatColumns="0" formatRows="0"/>
  <mergeCells count="13">
    <mergeCell ref="K4:Q4"/>
    <mergeCell ref="K18:M18"/>
    <mergeCell ref="A1:R1"/>
    <mergeCell ref="A2:R2"/>
    <mergeCell ref="K38:M38"/>
    <mergeCell ref="O12:Q12"/>
    <mergeCell ref="K12:M12"/>
    <mergeCell ref="K32:M32"/>
    <mergeCell ref="O32:Q32"/>
    <mergeCell ref="K25:Q25"/>
    <mergeCell ref="K24:Q24"/>
    <mergeCell ref="F26:G26"/>
    <mergeCell ref="F27:H27"/>
  </mergeCells>
  <dataValidations disablePrompts="1" count="2">
    <dataValidation type="list" allowBlank="1" showInputMessage="1" showErrorMessage="1" sqref="C7:C21" xr:uid="{00000000-0002-0000-0400-000000000000}">
      <formula1>$K$14:$K$16</formula1>
    </dataValidation>
    <dataValidation type="list" allowBlank="1" showInputMessage="1" showErrorMessage="1" sqref="C27:C41" xr:uid="{00000000-0002-0000-0400-000001000000}">
      <formula1>$K$34:$K$36</formula1>
    </dataValidation>
  </dataValidations>
  <pageMargins left="0.7" right="0.7" top="0.75" bottom="0.75" header="0.3" footer="0.3"/>
  <pageSetup paperSize="9" orientation="landscape" r:id="rId1"/>
  <legacy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C37"/>
  <sheetViews>
    <sheetView showGridLines="0" showRowColHeaders="0" zoomScaleNormal="100" workbookViewId="0">
      <selection activeCell="J21" sqref="J21"/>
    </sheetView>
  </sheetViews>
  <sheetFormatPr defaultColWidth="9.1796875" defaultRowHeight="14.5"/>
  <cols>
    <col min="1" max="1" width="9.1796875" style="116"/>
    <col min="2" max="2" width="45.54296875" style="29" customWidth="1"/>
    <col min="3" max="3" width="60.54296875" style="29" customWidth="1"/>
    <col min="4" max="16384" width="9.1796875" style="29"/>
  </cols>
  <sheetData>
    <row r="1" spans="2:3" ht="23.5">
      <c r="B1" s="170" t="s">
        <v>28</v>
      </c>
      <c r="C1" s="170"/>
    </row>
    <row r="2" spans="2:3">
      <c r="B2" s="171" t="s">
        <v>25</v>
      </c>
      <c r="C2" s="171"/>
    </row>
    <row r="3" spans="2:3">
      <c r="B3" s="172"/>
      <c r="C3" s="172"/>
    </row>
    <row r="4" spans="2:3">
      <c r="B4" s="171" t="s">
        <v>40</v>
      </c>
      <c r="C4" s="171"/>
    </row>
    <row r="5" spans="2:3" ht="18.5">
      <c r="B5" s="173"/>
      <c r="C5" s="173"/>
    </row>
    <row r="6" spans="2:3" ht="30" customHeight="1">
      <c r="B6" s="169" t="s">
        <v>161</v>
      </c>
      <c r="C6" s="169"/>
    </row>
    <row r="7" spans="2:3">
      <c r="B7" s="56"/>
      <c r="C7" s="56"/>
    </row>
    <row r="8" spans="2:3" s="30" customFormat="1" ht="64.75" customHeight="1">
      <c r="B8" s="169" t="s">
        <v>162</v>
      </c>
      <c r="C8" s="169"/>
    </row>
    <row r="10" spans="2:3">
      <c r="B10" s="169" t="s">
        <v>41</v>
      </c>
      <c r="C10" s="169"/>
    </row>
    <row r="11" spans="2:3" ht="31.5" customHeight="1">
      <c r="B11" s="176" t="s">
        <v>164</v>
      </c>
      <c r="C11" s="176"/>
    </row>
    <row r="12" spans="2:3">
      <c r="B12" s="174" t="s">
        <v>42</v>
      </c>
      <c r="C12" s="174"/>
    </row>
    <row r="13" spans="2:3">
      <c r="B13" s="174" t="s">
        <v>43</v>
      </c>
      <c r="C13" s="174"/>
    </row>
    <row r="14" spans="2:3">
      <c r="B14" s="175"/>
      <c r="C14" s="175"/>
    </row>
    <row r="15" spans="2:3" ht="60" customHeight="1">
      <c r="B15" s="176" t="s">
        <v>163</v>
      </c>
      <c r="C15" s="176"/>
    </row>
    <row r="16" spans="2:3">
      <c r="B16" s="56"/>
      <c r="C16" s="56"/>
    </row>
    <row r="17" spans="2:3">
      <c r="B17" s="177" t="s">
        <v>44</v>
      </c>
      <c r="C17" s="177"/>
    </row>
    <row r="18" spans="2:3" ht="60" customHeight="1">
      <c r="B18" s="169" t="s">
        <v>165</v>
      </c>
      <c r="C18" s="169"/>
    </row>
    <row r="19" spans="2:3">
      <c r="B19" s="178" t="s">
        <v>45</v>
      </c>
      <c r="C19" s="178"/>
    </row>
    <row r="20" spans="2:3">
      <c r="B20" s="169" t="s">
        <v>166</v>
      </c>
      <c r="C20" s="169"/>
    </row>
    <row r="21" spans="2:3" ht="14.5" customHeight="1">
      <c r="B21" s="169" t="s">
        <v>167</v>
      </c>
      <c r="C21" s="169"/>
    </row>
    <row r="22" spans="2:3" ht="39" customHeight="1">
      <c r="B22" s="169" t="s">
        <v>168</v>
      </c>
      <c r="C22" s="169"/>
    </row>
    <row r="23" spans="2:3" ht="14.5" customHeight="1">
      <c r="B23" s="179" t="s">
        <v>46</v>
      </c>
      <c r="C23" s="179"/>
    </row>
    <row r="24" spans="2:3" ht="57.65" customHeight="1">
      <c r="B24" s="169" t="s">
        <v>47</v>
      </c>
      <c r="C24" s="169"/>
    </row>
    <row r="25" spans="2:3">
      <c r="B25" s="177" t="s">
        <v>48</v>
      </c>
      <c r="C25" s="177"/>
    </row>
    <row r="26" spans="2:3">
      <c r="B26" s="72" t="s">
        <v>55</v>
      </c>
      <c r="C26" s="75" t="s">
        <v>169</v>
      </c>
    </row>
    <row r="27" spans="2:3">
      <c r="B27" s="75" t="s">
        <v>49</v>
      </c>
      <c r="C27" s="75" t="s">
        <v>50</v>
      </c>
    </row>
    <row r="28" spans="2:3">
      <c r="B28" s="75" t="s">
        <v>51</v>
      </c>
      <c r="C28" s="75" t="s">
        <v>52</v>
      </c>
    </row>
    <row r="29" spans="2:3">
      <c r="B29" s="72" t="s">
        <v>53</v>
      </c>
      <c r="C29" s="75" t="s">
        <v>54</v>
      </c>
    </row>
    <row r="30" spans="2:3">
      <c r="B30" s="177" t="s">
        <v>56</v>
      </c>
      <c r="C30" s="177"/>
    </row>
    <row r="31" spans="2:3">
      <c r="B31" s="75" t="s">
        <v>55</v>
      </c>
      <c r="C31" s="75" t="s">
        <v>60</v>
      </c>
    </row>
    <row r="32" spans="2:3">
      <c r="B32" s="75" t="s">
        <v>49</v>
      </c>
      <c r="C32" s="75" t="s">
        <v>57</v>
      </c>
    </row>
    <row r="33" spans="2:3" ht="15.5">
      <c r="B33" s="75" t="s">
        <v>51</v>
      </c>
      <c r="C33" s="79" t="s">
        <v>58</v>
      </c>
    </row>
    <row r="34" spans="2:3" s="31" customFormat="1">
      <c r="B34" s="75" t="s">
        <v>59</v>
      </c>
      <c r="C34" s="75" t="s">
        <v>218</v>
      </c>
    </row>
    <row r="35" spans="2:3" ht="30" customHeight="1">
      <c r="B35" s="169" t="s">
        <v>170</v>
      </c>
      <c r="C35" s="169"/>
    </row>
    <row r="37" spans="2:3" ht="32.5" customHeight="1">
      <c r="B37" s="169" t="s">
        <v>171</v>
      </c>
      <c r="C37" s="169"/>
    </row>
  </sheetData>
  <sheetProtection algorithmName="SHA-512" hashValue="5lrB1L33LB5ANbchr4fKwunu1OuQ7Qjsf43q1elguZZcN/2uJriRe8B1CVBXSZvs7YeTfbvFr1nKUwwyTCmjjQ==" saltValue="RMZZY4EHpzR/c6GuUFKWCw==" spinCount="100000" sheet="1" objects="1" scenarios="1" formatColumns="0" formatRows="0"/>
  <mergeCells count="25">
    <mergeCell ref="B37:C37"/>
    <mergeCell ref="B35:C35"/>
    <mergeCell ref="B21:C21"/>
    <mergeCell ref="B22:C22"/>
    <mergeCell ref="B23:C23"/>
    <mergeCell ref="B24:C24"/>
    <mergeCell ref="B25:C25"/>
    <mergeCell ref="B30:C30"/>
    <mergeCell ref="B20:C20"/>
    <mergeCell ref="B8:C8"/>
    <mergeCell ref="B10:C10"/>
    <mergeCell ref="B12:C12"/>
    <mergeCell ref="B13:C13"/>
    <mergeCell ref="B14:C14"/>
    <mergeCell ref="B15:C15"/>
    <mergeCell ref="B11:C11"/>
    <mergeCell ref="B17:C17"/>
    <mergeCell ref="B18:C18"/>
    <mergeCell ref="B19:C19"/>
    <mergeCell ref="B6:C6"/>
    <mergeCell ref="B1:C1"/>
    <mergeCell ref="B2:C2"/>
    <mergeCell ref="B3:C3"/>
    <mergeCell ref="B4:C4"/>
    <mergeCell ref="B5:C5"/>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66"/>
  </sheetPr>
  <dimension ref="A1:I27"/>
  <sheetViews>
    <sheetView showGridLines="0" showRowColHeaders="0" zoomScaleNormal="100" workbookViewId="0">
      <selection activeCell="F26" sqref="F26"/>
    </sheetView>
  </sheetViews>
  <sheetFormatPr defaultColWidth="8.54296875" defaultRowHeight="14.5"/>
  <cols>
    <col min="1" max="1" width="3.54296875" style="25" customWidth="1"/>
    <col min="2" max="2" width="32.453125" style="25" customWidth="1"/>
    <col min="3" max="3" width="20.54296875" style="25" bestFit="1" customWidth="1"/>
    <col min="4" max="4" width="21" style="25" bestFit="1" customWidth="1"/>
    <col min="5" max="5" width="21" style="25" customWidth="1"/>
    <col min="6" max="6" width="24.54296875" style="25" bestFit="1" customWidth="1"/>
    <col min="7" max="7" width="23" style="25" bestFit="1" customWidth="1"/>
    <col min="8" max="8" width="35.1796875" style="25" bestFit="1" customWidth="1"/>
    <col min="9" max="9" width="3.54296875" style="25" customWidth="1"/>
    <col min="10" max="16384" width="8.54296875" style="25"/>
  </cols>
  <sheetData>
    <row r="1" spans="1:9" ht="23.5">
      <c r="A1" s="183" t="s">
        <v>28</v>
      </c>
      <c r="B1" s="183"/>
      <c r="C1" s="183"/>
      <c r="D1" s="183"/>
      <c r="E1" s="183"/>
      <c r="F1" s="183"/>
      <c r="G1" s="183"/>
      <c r="H1" s="183"/>
      <c r="I1" s="183"/>
    </row>
    <row r="2" spans="1:9">
      <c r="A2" s="184" t="s">
        <v>25</v>
      </c>
      <c r="B2" s="184"/>
      <c r="C2" s="184"/>
      <c r="D2" s="184"/>
      <c r="E2" s="184"/>
      <c r="F2" s="184"/>
      <c r="G2" s="184"/>
      <c r="H2" s="184"/>
      <c r="I2" s="184"/>
    </row>
    <row r="3" spans="1:9">
      <c r="B3" s="32"/>
      <c r="C3" s="32"/>
    </row>
    <row r="4" spans="1:9" ht="18.5">
      <c r="A4" s="185" t="s">
        <v>40</v>
      </c>
      <c r="B4" s="185"/>
      <c r="C4" s="185"/>
      <c r="D4" s="185"/>
      <c r="E4" s="185"/>
      <c r="F4" s="185"/>
      <c r="G4" s="185"/>
      <c r="H4" s="185"/>
      <c r="I4" s="185"/>
    </row>
    <row r="5" spans="1:9">
      <c r="A5" s="84"/>
      <c r="B5" s="84"/>
      <c r="C5" s="84"/>
      <c r="D5" s="84"/>
      <c r="E5" s="84"/>
      <c r="F5" s="84"/>
      <c r="G5" s="84"/>
      <c r="H5" s="84"/>
      <c r="I5" s="84"/>
    </row>
    <row r="6" spans="1:9">
      <c r="A6" s="84"/>
      <c r="B6" s="101"/>
      <c r="C6" s="101" t="s">
        <v>61</v>
      </c>
      <c r="D6" s="101" t="s">
        <v>62</v>
      </c>
      <c r="E6" s="101" t="s">
        <v>63</v>
      </c>
      <c r="F6" s="101" t="s">
        <v>64</v>
      </c>
      <c r="G6" s="101" t="s">
        <v>65</v>
      </c>
      <c r="H6" s="101" t="s">
        <v>66</v>
      </c>
      <c r="I6" s="84"/>
    </row>
    <row r="7" spans="1:9">
      <c r="A7" s="84"/>
      <c r="B7" s="135" t="s">
        <v>255</v>
      </c>
      <c r="C7" s="61"/>
      <c r="D7" s="61"/>
      <c r="E7" s="61"/>
      <c r="F7" s="61"/>
      <c r="G7" s="61"/>
      <c r="H7" s="61"/>
      <c r="I7" s="84"/>
    </row>
    <row r="8" spans="1:9">
      <c r="A8" s="84"/>
      <c r="B8" s="135" t="s">
        <v>256</v>
      </c>
      <c r="C8" s="61"/>
      <c r="D8" s="61"/>
      <c r="E8" s="61"/>
      <c r="F8" s="61"/>
      <c r="G8" s="61"/>
      <c r="H8" s="61"/>
      <c r="I8" s="84"/>
    </row>
    <row r="9" spans="1:9">
      <c r="A9" s="84"/>
      <c r="B9" s="100" t="s">
        <v>67</v>
      </c>
      <c r="C9" s="61"/>
      <c r="D9" s="61"/>
      <c r="E9" s="61"/>
      <c r="F9" s="61"/>
      <c r="G9" s="61"/>
      <c r="H9" s="61"/>
      <c r="I9" s="84"/>
    </row>
    <row r="10" spans="1:9" ht="15" customHeight="1">
      <c r="A10" s="84"/>
      <c r="B10" s="100" t="s">
        <v>68</v>
      </c>
      <c r="C10" s="61"/>
      <c r="D10" s="61"/>
      <c r="E10" s="61"/>
      <c r="F10" s="61"/>
      <c r="G10" s="61"/>
      <c r="H10" s="61"/>
      <c r="I10" s="84"/>
    </row>
    <row r="11" spans="1:9">
      <c r="A11" s="84"/>
      <c r="B11" s="84"/>
      <c r="C11" s="84"/>
      <c r="D11" s="84"/>
      <c r="E11" s="84"/>
      <c r="F11" s="84"/>
      <c r="G11" s="84"/>
      <c r="H11" s="84"/>
      <c r="I11" s="84"/>
    </row>
    <row r="12" spans="1:9">
      <c r="A12" s="84"/>
      <c r="B12" s="186" t="s">
        <v>69</v>
      </c>
      <c r="C12" s="102" t="s">
        <v>70</v>
      </c>
      <c r="D12" s="102" t="s">
        <v>71</v>
      </c>
      <c r="E12" s="103" t="s">
        <v>65</v>
      </c>
      <c r="F12" s="84"/>
      <c r="G12" s="84"/>
      <c r="H12" s="84"/>
      <c r="I12" s="84"/>
    </row>
    <row r="13" spans="1:9">
      <c r="A13" s="84"/>
      <c r="B13" s="186"/>
      <c r="C13" s="61"/>
      <c r="D13" s="61"/>
      <c r="E13" s="61"/>
      <c r="F13" s="84"/>
      <c r="G13" s="84"/>
      <c r="H13" s="84"/>
      <c r="I13" s="84"/>
    </row>
    <row r="14" spans="1:9">
      <c r="A14" s="84"/>
      <c r="B14" s="84"/>
      <c r="C14" s="84"/>
      <c r="D14" s="84"/>
      <c r="E14" s="84"/>
      <c r="F14" s="84"/>
      <c r="G14" s="84"/>
      <c r="H14" s="84"/>
      <c r="I14" s="84"/>
    </row>
    <row r="15" spans="1:9" s="132" customFormat="1">
      <c r="A15" s="84"/>
      <c r="B15" s="187" t="s">
        <v>254</v>
      </c>
      <c r="C15" s="134"/>
      <c r="D15" s="84"/>
      <c r="E15" s="84"/>
      <c r="F15" s="84"/>
      <c r="G15" s="84"/>
      <c r="H15" s="84"/>
      <c r="I15" s="84"/>
    </row>
    <row r="16" spans="1:9" s="132" customFormat="1">
      <c r="A16" s="84"/>
      <c r="B16" s="187"/>
      <c r="C16" s="61"/>
      <c r="D16" s="84"/>
      <c r="E16" s="84"/>
      <c r="F16" s="84"/>
      <c r="G16" s="84"/>
      <c r="H16" s="84"/>
      <c r="I16" s="84"/>
    </row>
    <row r="17" spans="1:9" s="132" customFormat="1">
      <c r="A17" s="84"/>
      <c r="B17" s="84"/>
      <c r="C17" s="84"/>
      <c r="D17" s="84"/>
      <c r="E17" s="84"/>
      <c r="F17" s="84"/>
      <c r="G17" s="84"/>
      <c r="H17" s="84"/>
      <c r="I17" s="84"/>
    </row>
    <row r="18" spans="1:9" ht="33" customHeight="1">
      <c r="A18" s="84"/>
      <c r="B18" s="182" t="s">
        <v>212</v>
      </c>
      <c r="C18" s="155"/>
      <c r="D18" s="155"/>
      <c r="E18" s="155"/>
      <c r="F18" s="155"/>
      <c r="G18" s="155"/>
      <c r="H18" s="155"/>
      <c r="I18" s="84"/>
    </row>
    <row r="19" spans="1:9">
      <c r="A19" s="84"/>
      <c r="B19" s="84"/>
      <c r="C19" s="84"/>
      <c r="D19" s="84"/>
      <c r="E19" s="84"/>
      <c r="F19" s="84"/>
      <c r="G19" s="84"/>
      <c r="H19" s="84"/>
      <c r="I19" s="84"/>
    </row>
    <row r="20" spans="1:9">
      <c r="A20" s="84"/>
      <c r="B20" s="182" t="s">
        <v>213</v>
      </c>
      <c r="C20" s="155"/>
      <c r="D20" s="155"/>
      <c r="E20" s="155"/>
      <c r="F20" s="155"/>
      <c r="G20" s="155"/>
      <c r="H20" s="155"/>
      <c r="I20" s="84"/>
    </row>
    <row r="21" spans="1:9">
      <c r="A21" s="84"/>
      <c r="B21" s="84"/>
      <c r="C21" s="84"/>
      <c r="D21" s="84"/>
      <c r="E21" s="84"/>
      <c r="F21" s="84"/>
      <c r="G21" s="84"/>
      <c r="H21" s="84"/>
      <c r="I21" s="84"/>
    </row>
    <row r="22" spans="1:9">
      <c r="A22" s="84"/>
      <c r="B22" s="182" t="s">
        <v>214</v>
      </c>
      <c r="C22" s="155"/>
      <c r="D22" s="155"/>
      <c r="E22" s="155"/>
      <c r="F22" s="155"/>
      <c r="G22" s="155"/>
      <c r="H22" s="155"/>
      <c r="I22" s="84"/>
    </row>
    <row r="23" spans="1:9">
      <c r="A23" s="84"/>
      <c r="B23" s="84"/>
      <c r="C23" s="84"/>
      <c r="D23" s="84"/>
      <c r="E23" s="84"/>
      <c r="F23" s="84"/>
      <c r="G23" s="84"/>
      <c r="H23" s="84"/>
      <c r="I23" s="84"/>
    </row>
    <row r="24" spans="1:9">
      <c r="A24" s="84"/>
      <c r="B24" s="181" t="s">
        <v>278</v>
      </c>
      <c r="C24" s="181"/>
      <c r="D24" s="181"/>
      <c r="E24" s="181"/>
      <c r="F24" s="148"/>
      <c r="G24" s="148"/>
      <c r="H24" s="148"/>
      <c r="I24" s="84"/>
    </row>
    <row r="25" spans="1:9" ht="118.5" customHeight="1">
      <c r="A25" s="84"/>
      <c r="B25" s="180"/>
      <c r="C25" s="180"/>
      <c r="D25" s="180"/>
      <c r="E25" s="180"/>
      <c r="F25" s="180"/>
      <c r="G25" s="180"/>
      <c r="H25" s="180"/>
      <c r="I25" s="84"/>
    </row>
    <row r="26" spans="1:9" ht="29.15" customHeight="1">
      <c r="A26" s="84"/>
      <c r="B26" s="84"/>
      <c r="C26" s="84"/>
      <c r="D26" s="84"/>
      <c r="E26" s="84"/>
      <c r="F26" s="84"/>
      <c r="G26" s="84"/>
      <c r="H26" s="84"/>
      <c r="I26" s="84"/>
    </row>
    <row r="27" spans="1:9">
      <c r="A27" s="84"/>
      <c r="B27" s="84"/>
      <c r="C27" s="84"/>
      <c r="D27" s="84"/>
      <c r="E27" s="84"/>
      <c r="F27" s="84"/>
      <c r="G27" s="84"/>
      <c r="H27" s="84"/>
      <c r="I27" s="84"/>
    </row>
  </sheetData>
  <sheetProtection algorithmName="SHA-512" hashValue="I5KLW5u0b36a+MQWodMEz8vCy7phVy7GE+EkHH5yncms3G5M9cg7yKpDxoOVleu974uGmJ1cBheFdwDqrLTv+A==" saltValue="IXbP2/p8D2nNr9Q9ih6yMg==" spinCount="100000" sheet="1" objects="1" scenarios="1" formatColumns="0" formatRows="0"/>
  <mergeCells count="10">
    <mergeCell ref="B25:H25"/>
    <mergeCell ref="B24:E24"/>
    <mergeCell ref="B22:H22"/>
    <mergeCell ref="B20:H20"/>
    <mergeCell ref="A1:I1"/>
    <mergeCell ref="A2:I2"/>
    <mergeCell ref="A4:I4"/>
    <mergeCell ref="B12:B13"/>
    <mergeCell ref="B18:H18"/>
    <mergeCell ref="B15:B16"/>
  </mergeCells>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C49"/>
  <sheetViews>
    <sheetView showGridLines="0" showRowColHeaders="0" zoomScaleNormal="100" zoomScalePageLayoutView="70" workbookViewId="0">
      <selection activeCell="M14" sqref="M14"/>
    </sheetView>
  </sheetViews>
  <sheetFormatPr defaultColWidth="8.54296875" defaultRowHeight="14.5"/>
  <cols>
    <col min="1" max="1" width="8.54296875" style="117"/>
    <col min="2" max="2" width="42.54296875" style="25" customWidth="1"/>
    <col min="3" max="3" width="63.54296875" style="25" customWidth="1"/>
    <col min="4" max="16384" width="8.54296875" style="25"/>
  </cols>
  <sheetData>
    <row r="1" spans="2:3" ht="23.5">
      <c r="B1" s="161" t="s">
        <v>28</v>
      </c>
      <c r="C1" s="161"/>
    </row>
    <row r="2" spans="2:3">
      <c r="B2" s="162" t="s">
        <v>25</v>
      </c>
      <c r="C2" s="162"/>
    </row>
    <row r="3" spans="2:3">
      <c r="B3" s="189"/>
      <c r="C3" s="189"/>
    </row>
    <row r="4" spans="2:3">
      <c r="B4" s="162" t="s">
        <v>72</v>
      </c>
      <c r="C4" s="162"/>
    </row>
    <row r="5" spans="2:3" ht="30" customHeight="1">
      <c r="B5" s="169" t="s">
        <v>172</v>
      </c>
      <c r="C5" s="169"/>
    </row>
    <row r="6" spans="2:3">
      <c r="B6" s="188"/>
      <c r="C6" s="188"/>
    </row>
    <row r="7" spans="2:3" ht="30" customHeight="1">
      <c r="B7" s="169" t="s">
        <v>73</v>
      </c>
      <c r="C7" s="169"/>
    </row>
    <row r="8" spans="2:3">
      <c r="B8" s="174" t="s">
        <v>173</v>
      </c>
      <c r="C8" s="174"/>
    </row>
    <row r="9" spans="2:3">
      <c r="B9" s="174" t="s">
        <v>174</v>
      </c>
      <c r="C9" s="174"/>
    </row>
    <row r="10" spans="2:3">
      <c r="B10" s="174" t="s">
        <v>74</v>
      </c>
      <c r="C10" s="174"/>
    </row>
    <row r="11" spans="2:3">
      <c r="B11" s="175"/>
      <c r="C11" s="175"/>
    </row>
    <row r="12" spans="2:3" ht="60" customHeight="1">
      <c r="B12" s="169" t="s">
        <v>175</v>
      </c>
      <c r="C12" s="169"/>
    </row>
    <row r="13" spans="2:3">
      <c r="B13" s="190"/>
      <c r="C13" s="190"/>
    </row>
    <row r="14" spans="2:3" ht="45" customHeight="1">
      <c r="B14" s="169" t="s">
        <v>75</v>
      </c>
      <c r="C14" s="169"/>
    </row>
    <row r="15" spans="2:3" ht="71.5" customHeight="1">
      <c r="B15" s="169" t="s">
        <v>176</v>
      </c>
      <c r="C15" s="169"/>
    </row>
    <row r="16" spans="2:3" ht="12.65" customHeight="1">
      <c r="B16" s="188"/>
      <c r="C16" s="188"/>
    </row>
    <row r="17" spans="1:3" s="18" customFormat="1" ht="109.5" customHeight="1">
      <c r="A17" s="118"/>
      <c r="B17" s="169" t="s">
        <v>177</v>
      </c>
      <c r="C17" s="169"/>
    </row>
    <row r="18" spans="1:3">
      <c r="B18" s="175"/>
      <c r="C18" s="175"/>
    </row>
    <row r="19" spans="1:3" ht="60" customHeight="1">
      <c r="B19" s="169" t="s">
        <v>178</v>
      </c>
      <c r="C19" s="169"/>
    </row>
    <row r="20" spans="1:3">
      <c r="B20" s="175"/>
      <c r="C20" s="175"/>
    </row>
    <row r="21" spans="1:3">
      <c r="B21" s="192"/>
      <c r="C21" s="192"/>
    </row>
    <row r="22" spans="1:3">
      <c r="B22" s="193"/>
      <c r="C22" s="193"/>
    </row>
    <row r="23" spans="1:3" ht="45" customHeight="1">
      <c r="B23" s="194" t="s">
        <v>179</v>
      </c>
      <c r="C23" s="194"/>
    </row>
    <row r="24" spans="1:3">
      <c r="B24" s="175"/>
      <c r="C24" s="175"/>
    </row>
    <row r="25" spans="1:3">
      <c r="B25" s="191" t="s">
        <v>180</v>
      </c>
      <c r="C25" s="191"/>
    </row>
    <row r="26" spans="1:3">
      <c r="B26" s="176" t="s">
        <v>181</v>
      </c>
      <c r="C26" s="75" t="s">
        <v>182</v>
      </c>
    </row>
    <row r="27" spans="1:3">
      <c r="B27" s="176"/>
      <c r="C27" s="72" t="s">
        <v>183</v>
      </c>
    </row>
    <row r="28" spans="1:3">
      <c r="B28" s="175"/>
      <c r="C28" s="175"/>
    </row>
    <row r="29" spans="1:3">
      <c r="B29" s="176" t="s">
        <v>76</v>
      </c>
      <c r="C29" s="75" t="s">
        <v>184</v>
      </c>
    </row>
    <row r="30" spans="1:3">
      <c r="B30" s="176"/>
      <c r="C30" s="72" t="s">
        <v>78</v>
      </c>
    </row>
    <row r="31" spans="1:3">
      <c r="B31" s="57"/>
      <c r="C31" s="56"/>
    </row>
    <row r="32" spans="1:3">
      <c r="B32" s="174" t="s">
        <v>79</v>
      </c>
      <c r="C32" s="75" t="s">
        <v>77</v>
      </c>
    </row>
    <row r="33" spans="2:3">
      <c r="B33" s="174"/>
      <c r="C33" s="75" t="s">
        <v>78</v>
      </c>
    </row>
    <row r="34" spans="2:3">
      <c r="B34" s="55"/>
      <c r="C34"/>
    </row>
    <row r="35" spans="2:3" ht="30" customHeight="1">
      <c r="B35" s="169" t="s">
        <v>185</v>
      </c>
      <c r="C35" s="169"/>
    </row>
    <row r="36" spans="2:3">
      <c r="B36" s="175"/>
      <c r="C36" s="175"/>
    </row>
    <row r="37" spans="2:3">
      <c r="B37" s="191" t="s">
        <v>56</v>
      </c>
      <c r="C37" s="191"/>
    </row>
    <row r="38" spans="2:3">
      <c r="B38" s="78" t="s">
        <v>80</v>
      </c>
      <c r="C38" s="75" t="s">
        <v>81</v>
      </c>
    </row>
    <row r="39" spans="2:3">
      <c r="B39" s="78" t="s">
        <v>186</v>
      </c>
      <c r="C39" s="75" t="s">
        <v>82</v>
      </c>
    </row>
    <row r="40" spans="2:3">
      <c r="B40" s="78" t="s">
        <v>187</v>
      </c>
      <c r="C40" s="75" t="s">
        <v>83</v>
      </c>
    </row>
    <row r="41" spans="2:3">
      <c r="B41" s="78" t="s">
        <v>188</v>
      </c>
      <c r="C41" s="75" t="s">
        <v>84</v>
      </c>
    </row>
    <row r="42" spans="2:3">
      <c r="B42" s="78" t="s">
        <v>189</v>
      </c>
      <c r="C42" s="75" t="s">
        <v>85</v>
      </c>
    </row>
    <row r="43" spans="2:3">
      <c r="B43" s="78" t="s">
        <v>190</v>
      </c>
      <c r="C43" s="75" t="s">
        <v>86</v>
      </c>
    </row>
    <row r="44" spans="2:3">
      <c r="B44" s="175"/>
      <c r="C44" s="175"/>
    </row>
    <row r="45" spans="2:3" ht="45" customHeight="1">
      <c r="B45" s="169" t="s">
        <v>191</v>
      </c>
      <c r="C45" s="169"/>
    </row>
    <row r="46" spans="2:3">
      <c r="B46" s="191" t="s">
        <v>87</v>
      </c>
      <c r="C46" s="191"/>
    </row>
    <row r="47" spans="2:3">
      <c r="B47" s="195" t="s">
        <v>88</v>
      </c>
      <c r="C47" s="195"/>
    </row>
    <row r="48" spans="2:3" ht="14.5" customHeight="1">
      <c r="B48" s="169" t="s">
        <v>192</v>
      </c>
      <c r="C48" s="169"/>
    </row>
    <row r="49" spans="2:2">
      <c r="B49" s="25" t="s">
        <v>233</v>
      </c>
    </row>
  </sheetData>
  <sheetProtection algorithmName="SHA-512" hashValue="Sv0cUaBlRH9ljycIVLu/mlekt/5kshtt4lpH8AK7Ve0W80QeQmaMZk4JuOcSS4g5W3pVPo+ZY1uAf+2djjWvog==" saltValue="gm7SpxTU1kaSYwNMn2z6lA==" spinCount="100000" sheet="1" objects="1" scenarios="1" formatColumns="0" formatRows="0"/>
  <mergeCells count="37">
    <mergeCell ref="B44:C44"/>
    <mergeCell ref="B45:C45"/>
    <mergeCell ref="B46:C46"/>
    <mergeCell ref="B47:C47"/>
    <mergeCell ref="B48:C48"/>
    <mergeCell ref="B37:C37"/>
    <mergeCell ref="B21:C21"/>
    <mergeCell ref="B22:C22"/>
    <mergeCell ref="B23:C23"/>
    <mergeCell ref="B24:C24"/>
    <mergeCell ref="B25:C25"/>
    <mergeCell ref="B26:B27"/>
    <mergeCell ref="B28:C28"/>
    <mergeCell ref="B29:B30"/>
    <mergeCell ref="B32:B33"/>
    <mergeCell ref="B35:C35"/>
    <mergeCell ref="B36:C36"/>
    <mergeCell ref="B20:C20"/>
    <mergeCell ref="B7:C7"/>
    <mergeCell ref="B8:C8"/>
    <mergeCell ref="B9:C9"/>
    <mergeCell ref="B11:C11"/>
    <mergeCell ref="B12:C12"/>
    <mergeCell ref="B13:C13"/>
    <mergeCell ref="B14:C14"/>
    <mergeCell ref="B15:C15"/>
    <mergeCell ref="B17:C17"/>
    <mergeCell ref="B18:C18"/>
    <mergeCell ref="B19:C19"/>
    <mergeCell ref="B10:C10"/>
    <mergeCell ref="B16:C16"/>
    <mergeCell ref="B6:C6"/>
    <mergeCell ref="B1:C1"/>
    <mergeCell ref="B2:C2"/>
    <mergeCell ref="B3:C3"/>
    <mergeCell ref="B4:C4"/>
    <mergeCell ref="B5:C5"/>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66"/>
  </sheetPr>
  <dimension ref="A1:O43"/>
  <sheetViews>
    <sheetView showGridLines="0" showRowColHeaders="0" zoomScaleNormal="100" workbookViewId="0">
      <selection activeCell="H39" sqref="H39"/>
    </sheetView>
  </sheetViews>
  <sheetFormatPr defaultColWidth="8.54296875" defaultRowHeight="14.5"/>
  <cols>
    <col min="1" max="1" width="3.54296875" style="25" customWidth="1"/>
    <col min="2" max="2" width="19.453125" style="25" customWidth="1"/>
    <col min="3" max="3" width="18.54296875" style="25" customWidth="1"/>
    <col min="4" max="4" width="12.54296875" style="25" bestFit="1" customWidth="1"/>
    <col min="5" max="5" width="15.1796875" style="25" bestFit="1" customWidth="1"/>
    <col min="6" max="6" width="20.54296875" style="25" bestFit="1" customWidth="1"/>
    <col min="7" max="7" width="24.7265625" style="25" customWidth="1"/>
    <col min="8" max="8" width="33.54296875" style="25" customWidth="1"/>
    <col min="9" max="9" width="22.54296875" style="25" customWidth="1"/>
    <col min="10" max="10" width="19.7265625" style="25" customWidth="1"/>
    <col min="11" max="11" width="24" style="25" customWidth="1"/>
    <col min="12" max="12" width="30.54296875" style="25" customWidth="1"/>
    <col min="13" max="13" width="21.54296875" style="25" bestFit="1" customWidth="1"/>
    <col min="14" max="14" width="4.54296875" style="25" customWidth="1"/>
    <col min="15" max="15" width="13.54296875" style="25" customWidth="1"/>
    <col min="16" max="16" width="19.81640625" style="25" customWidth="1"/>
    <col min="17" max="17" width="16.453125" style="25" customWidth="1"/>
    <col min="18" max="16384" width="8.54296875" style="25"/>
  </cols>
  <sheetData>
    <row r="1" spans="1:15" ht="23.5">
      <c r="A1" s="183" t="s">
        <v>28</v>
      </c>
      <c r="B1" s="183"/>
      <c r="C1" s="183"/>
      <c r="D1" s="183"/>
      <c r="E1" s="183"/>
      <c r="F1" s="183"/>
      <c r="G1" s="183"/>
      <c r="H1" s="183"/>
      <c r="I1" s="183"/>
      <c r="J1" s="183"/>
      <c r="K1" s="183"/>
      <c r="L1" s="183"/>
      <c r="M1" s="183"/>
      <c r="N1" s="183"/>
    </row>
    <row r="2" spans="1:15">
      <c r="A2" s="184" t="s">
        <v>25</v>
      </c>
      <c r="B2" s="184"/>
      <c r="C2" s="184"/>
      <c r="D2" s="184"/>
      <c r="E2" s="184"/>
      <c r="F2" s="184"/>
      <c r="G2" s="184"/>
      <c r="H2" s="184"/>
      <c r="I2" s="184"/>
      <c r="J2" s="184"/>
      <c r="K2" s="184"/>
      <c r="L2" s="184"/>
      <c r="M2" s="184"/>
      <c r="N2" s="184"/>
    </row>
    <row r="3" spans="1:15">
      <c r="B3" s="32"/>
      <c r="C3" s="32"/>
    </row>
    <row r="4" spans="1:15" ht="18.5">
      <c r="A4" s="200" t="s">
        <v>89</v>
      </c>
      <c r="B4" s="200"/>
      <c r="C4" s="200"/>
      <c r="D4" s="200"/>
      <c r="E4" s="200"/>
      <c r="F4" s="200"/>
      <c r="G4" s="200"/>
      <c r="H4" s="200"/>
      <c r="I4" s="200"/>
      <c r="J4" s="200"/>
      <c r="K4" s="200"/>
      <c r="L4" s="200"/>
      <c r="M4" s="200"/>
      <c r="N4" s="200"/>
    </row>
    <row r="5" spans="1:15">
      <c r="A5" s="84"/>
      <c r="B5" s="84"/>
      <c r="C5" s="84"/>
      <c r="D5" s="84"/>
      <c r="E5" s="84"/>
      <c r="F5" s="84"/>
      <c r="G5" s="84"/>
      <c r="H5" s="84"/>
      <c r="I5" s="84"/>
      <c r="J5" s="84"/>
      <c r="K5" s="84"/>
      <c r="L5" s="84"/>
      <c r="M5" s="84"/>
      <c r="N5" s="84"/>
    </row>
    <row r="6" spans="1:15" ht="18.5">
      <c r="A6" s="84"/>
      <c r="B6" s="84"/>
      <c r="C6" s="84"/>
      <c r="D6" s="84"/>
      <c r="E6" s="84"/>
      <c r="F6" s="201" t="s">
        <v>90</v>
      </c>
      <c r="G6" s="201"/>
      <c r="H6" s="201"/>
      <c r="I6" s="201"/>
      <c r="J6" s="152"/>
      <c r="K6" s="84"/>
      <c r="L6" s="84"/>
      <c r="M6" s="84"/>
      <c r="N6" s="84"/>
    </row>
    <row r="7" spans="1:15" ht="43.5">
      <c r="A7" s="84"/>
      <c r="B7" s="102" t="s">
        <v>91</v>
      </c>
      <c r="C7" s="103" t="s">
        <v>277</v>
      </c>
      <c r="D7" s="102" t="s">
        <v>3</v>
      </c>
      <c r="E7" s="102" t="s">
        <v>92</v>
      </c>
      <c r="F7" s="102" t="s">
        <v>93</v>
      </c>
      <c r="G7" s="102" t="s">
        <v>215</v>
      </c>
      <c r="H7" s="103" t="s">
        <v>94</v>
      </c>
      <c r="I7" s="103" t="s">
        <v>95</v>
      </c>
      <c r="J7" s="103" t="s">
        <v>65</v>
      </c>
      <c r="K7" s="84"/>
      <c r="L7" s="84"/>
      <c r="M7" s="84"/>
      <c r="N7" s="84"/>
      <c r="O7" s="140"/>
    </row>
    <row r="8" spans="1:15">
      <c r="A8" s="84"/>
      <c r="B8" s="105" t="s">
        <v>97</v>
      </c>
      <c r="C8" s="143"/>
      <c r="D8" s="61"/>
      <c r="E8" s="61"/>
      <c r="F8" s="61"/>
      <c r="G8" s="61"/>
      <c r="H8" s="61"/>
      <c r="I8" s="61"/>
      <c r="J8" s="61"/>
      <c r="K8" s="84"/>
      <c r="L8" s="84"/>
      <c r="M8" s="84"/>
      <c r="N8" s="84"/>
      <c r="O8" s="140"/>
    </row>
    <row r="9" spans="1:15">
      <c r="A9" s="84"/>
      <c r="B9" s="105" t="s">
        <v>98</v>
      </c>
      <c r="C9" s="143"/>
      <c r="D9" s="61"/>
      <c r="E9" s="61"/>
      <c r="F9" s="61"/>
      <c r="G9" s="61"/>
      <c r="H9" s="61"/>
      <c r="I9" s="61"/>
      <c r="J9" s="61"/>
      <c r="K9" s="84"/>
      <c r="L9" s="84"/>
      <c r="M9" s="84"/>
      <c r="N9" s="84"/>
      <c r="O9" s="140"/>
    </row>
    <row r="10" spans="1:15">
      <c r="A10" s="84"/>
      <c r="B10" s="105" t="s">
        <v>99</v>
      </c>
      <c r="C10" s="143"/>
      <c r="D10" s="61"/>
      <c r="E10" s="61"/>
      <c r="F10" s="61"/>
      <c r="G10" s="61"/>
      <c r="H10" s="61"/>
      <c r="I10" s="61"/>
      <c r="J10" s="61"/>
      <c r="K10" s="84"/>
      <c r="L10" s="84"/>
      <c r="M10" s="84"/>
      <c r="N10" s="84"/>
      <c r="O10" s="140"/>
    </row>
    <row r="11" spans="1:15" s="139" customFormat="1">
      <c r="A11" s="84"/>
      <c r="B11" s="141" t="s">
        <v>271</v>
      </c>
      <c r="C11" s="143"/>
      <c r="D11" s="61"/>
      <c r="E11" s="61"/>
      <c r="F11" s="61"/>
      <c r="G11" s="61"/>
      <c r="H11" s="61"/>
      <c r="I11" s="61"/>
      <c r="J11" s="61"/>
      <c r="K11" s="84"/>
      <c r="L11" s="84"/>
      <c r="M11" s="84"/>
      <c r="N11" s="84"/>
      <c r="O11" s="140"/>
    </row>
    <row r="12" spans="1:15" s="139" customFormat="1">
      <c r="A12" s="84"/>
      <c r="B12" s="141" t="s">
        <v>272</v>
      </c>
      <c r="C12" s="143"/>
      <c r="D12" s="61"/>
      <c r="E12" s="61"/>
      <c r="F12" s="61"/>
      <c r="G12" s="61"/>
      <c r="H12" s="61"/>
      <c r="I12" s="61"/>
      <c r="J12" s="61"/>
      <c r="K12" s="84"/>
      <c r="L12" s="84"/>
      <c r="M12" s="84"/>
      <c r="N12" s="84"/>
      <c r="O12" s="140"/>
    </row>
    <row r="13" spans="1:15">
      <c r="A13" s="84"/>
      <c r="B13" s="141" t="s">
        <v>273</v>
      </c>
      <c r="C13" s="143"/>
      <c r="D13" s="61"/>
      <c r="E13" s="61"/>
      <c r="F13" s="61"/>
      <c r="G13" s="61"/>
      <c r="H13" s="61"/>
      <c r="I13" s="61"/>
      <c r="J13" s="61"/>
      <c r="K13" s="84"/>
      <c r="L13" s="84"/>
      <c r="M13" s="84"/>
      <c r="N13" s="84"/>
      <c r="O13" s="140"/>
    </row>
    <row r="14" spans="1:15" s="139" customFormat="1">
      <c r="A14" s="84"/>
      <c r="B14" s="141" t="s">
        <v>274</v>
      </c>
      <c r="C14" s="143"/>
      <c r="D14" s="61"/>
      <c r="E14" s="61"/>
      <c r="F14" s="61"/>
      <c r="G14" s="61"/>
      <c r="H14" s="61"/>
      <c r="I14" s="61"/>
      <c r="J14" s="61"/>
      <c r="K14" s="84"/>
      <c r="L14" s="84"/>
      <c r="M14" s="84"/>
      <c r="N14" s="84"/>
      <c r="O14" s="140"/>
    </row>
    <row r="15" spans="1:15" s="139" customFormat="1">
      <c r="A15" s="84"/>
      <c r="B15" s="141" t="s">
        <v>275</v>
      </c>
      <c r="C15" s="143"/>
      <c r="D15" s="61"/>
      <c r="E15" s="61"/>
      <c r="F15" s="61"/>
      <c r="G15" s="61"/>
      <c r="H15" s="61"/>
      <c r="I15" s="61"/>
      <c r="J15" s="61"/>
      <c r="K15" s="84"/>
      <c r="L15" s="84"/>
      <c r="M15" s="84"/>
      <c r="N15" s="84"/>
      <c r="O15" s="140"/>
    </row>
    <row r="16" spans="1:15">
      <c r="A16" s="84"/>
      <c r="B16" s="141" t="s">
        <v>276</v>
      </c>
      <c r="C16" s="143"/>
      <c r="D16" s="61"/>
      <c r="E16" s="61"/>
      <c r="F16" s="61"/>
      <c r="G16" s="61"/>
      <c r="H16" s="61"/>
      <c r="I16" s="61"/>
      <c r="J16" s="61"/>
      <c r="K16" s="84"/>
      <c r="L16" s="84"/>
      <c r="M16" s="84"/>
      <c r="N16" s="84"/>
      <c r="O16" s="140"/>
    </row>
    <row r="17" spans="1:15">
      <c r="A17" s="84"/>
      <c r="B17" s="105" t="s">
        <v>100</v>
      </c>
      <c r="C17" s="143"/>
      <c r="D17" s="61"/>
      <c r="E17" s="61"/>
      <c r="F17" s="61"/>
      <c r="G17" s="61"/>
      <c r="H17" s="61"/>
      <c r="I17" s="61"/>
      <c r="J17" s="61"/>
      <c r="K17" s="84"/>
      <c r="L17" s="84"/>
      <c r="M17" s="84"/>
      <c r="N17" s="84"/>
      <c r="O17" s="140"/>
    </row>
    <row r="18" spans="1:15" ht="13.15" customHeight="1">
      <c r="A18" s="84"/>
      <c r="B18" s="84"/>
      <c r="C18" s="84"/>
      <c r="D18" s="84"/>
      <c r="E18" s="84"/>
      <c r="F18" s="84"/>
      <c r="G18" s="84"/>
      <c r="H18" s="84"/>
      <c r="I18" s="84"/>
      <c r="J18" s="84"/>
      <c r="K18" s="84"/>
      <c r="L18" s="84"/>
      <c r="M18" s="84"/>
      <c r="N18" s="84"/>
    </row>
    <row r="19" spans="1:15">
      <c r="A19" s="84"/>
      <c r="B19" s="84"/>
      <c r="C19" s="84"/>
      <c r="D19" s="84"/>
      <c r="E19" s="84"/>
      <c r="F19" s="84"/>
      <c r="G19" s="84"/>
      <c r="H19" s="84"/>
      <c r="I19" s="84"/>
      <c r="J19" s="84"/>
      <c r="K19" s="84"/>
      <c r="L19" s="84"/>
      <c r="M19" s="84"/>
      <c r="N19" s="84"/>
    </row>
    <row r="20" spans="1:15" ht="20.5">
      <c r="A20" s="84"/>
      <c r="B20" s="84"/>
      <c r="C20" s="84"/>
      <c r="D20" s="84"/>
      <c r="E20" s="84"/>
      <c r="F20" s="197" t="s">
        <v>237</v>
      </c>
      <c r="G20" s="197"/>
      <c r="H20" s="197"/>
      <c r="I20" s="197"/>
      <c r="J20" s="198" t="s">
        <v>238</v>
      </c>
      <c r="K20" s="199"/>
      <c r="L20" s="199"/>
      <c r="M20" s="199"/>
      <c r="N20" s="84"/>
    </row>
    <row r="21" spans="1:15">
      <c r="A21" s="84"/>
      <c r="B21" s="102" t="s">
        <v>217</v>
      </c>
      <c r="C21" s="102" t="s">
        <v>3</v>
      </c>
      <c r="D21" s="102" t="s">
        <v>92</v>
      </c>
      <c r="E21" s="102" t="s">
        <v>93</v>
      </c>
      <c r="F21" s="102" t="s">
        <v>216</v>
      </c>
      <c r="G21" s="102" t="s">
        <v>94</v>
      </c>
      <c r="H21" s="102" t="s">
        <v>95</v>
      </c>
      <c r="I21" s="102" t="s">
        <v>65</v>
      </c>
      <c r="J21" s="102" t="s">
        <v>96</v>
      </c>
      <c r="K21" s="102" t="s">
        <v>94</v>
      </c>
      <c r="L21" s="102" t="s">
        <v>95</v>
      </c>
      <c r="M21" s="102" t="s">
        <v>65</v>
      </c>
      <c r="N21" s="84"/>
    </row>
    <row r="22" spans="1:15">
      <c r="A22" s="84"/>
      <c r="B22" s="142" t="str">
        <f>IF(AND(C8&gt;0,LEN(C8)&gt;0),C8,"")</f>
        <v/>
      </c>
      <c r="C22" s="142" t="str">
        <f>IF(AND(D8&gt;0,LEN(D8)&gt;0),D8,"")</f>
        <v/>
      </c>
      <c r="D22" s="142" t="str">
        <f t="shared" ref="D22" si="0">IF(AND(E8&gt;0,LEN(E8)&gt;0),E8,"")</f>
        <v/>
      </c>
      <c r="E22" s="149"/>
      <c r="F22" s="61"/>
      <c r="G22" s="61"/>
      <c r="H22" s="61"/>
      <c r="I22" s="61"/>
      <c r="J22" s="61"/>
      <c r="K22" s="61"/>
      <c r="L22" s="61"/>
      <c r="M22" s="61"/>
      <c r="N22" s="84"/>
    </row>
    <row r="23" spans="1:15">
      <c r="A23" s="84"/>
      <c r="B23" s="142" t="str">
        <f t="shared" ref="B23:B31" si="1">IF(AND(C9&gt;0,LEN(C9)&gt;0),C9,"")</f>
        <v/>
      </c>
      <c r="C23" s="142" t="str">
        <f t="shared" ref="C23:D23" si="2">IF(AND(D9&gt;0,LEN(D9)&gt;0),D9,"")</f>
        <v/>
      </c>
      <c r="D23" s="142" t="str">
        <f t="shared" si="2"/>
        <v/>
      </c>
      <c r="E23" s="149"/>
      <c r="F23" s="61"/>
      <c r="G23" s="61"/>
      <c r="H23" s="61"/>
      <c r="I23" s="61"/>
      <c r="J23" s="61"/>
      <c r="K23" s="61"/>
      <c r="L23" s="61"/>
      <c r="M23" s="61"/>
      <c r="N23" s="84"/>
    </row>
    <row r="24" spans="1:15">
      <c r="A24" s="84"/>
      <c r="B24" s="142" t="str">
        <f t="shared" si="1"/>
        <v/>
      </c>
      <c r="C24" s="142" t="str">
        <f t="shared" ref="C24:D31" si="3">IF(AND(D10&gt;0,LEN(D10)&gt;0),D10,"")</f>
        <v/>
      </c>
      <c r="D24" s="142" t="str">
        <f t="shared" si="3"/>
        <v/>
      </c>
      <c r="E24" s="149"/>
      <c r="F24" s="61"/>
      <c r="G24" s="61"/>
      <c r="H24" s="61"/>
      <c r="I24" s="61"/>
      <c r="J24" s="61"/>
      <c r="K24" s="61"/>
      <c r="L24" s="61"/>
      <c r="M24" s="61"/>
      <c r="N24" s="84"/>
    </row>
    <row r="25" spans="1:15" s="140" customFormat="1">
      <c r="A25" s="84"/>
      <c r="B25" s="142" t="str">
        <f t="shared" si="1"/>
        <v/>
      </c>
      <c r="C25" s="142" t="str">
        <f t="shared" si="3"/>
        <v/>
      </c>
      <c r="D25" s="142" t="str">
        <f t="shared" si="3"/>
        <v/>
      </c>
      <c r="E25" s="149"/>
      <c r="F25" s="61"/>
      <c r="G25" s="61"/>
      <c r="H25" s="61"/>
      <c r="I25" s="61"/>
      <c r="J25" s="61"/>
      <c r="K25" s="61"/>
      <c r="L25" s="61"/>
      <c r="M25" s="61"/>
      <c r="N25" s="84"/>
    </row>
    <row r="26" spans="1:15" s="140" customFormat="1">
      <c r="A26" s="84"/>
      <c r="B26" s="142" t="str">
        <f t="shared" si="1"/>
        <v/>
      </c>
      <c r="C26" s="142" t="str">
        <f t="shared" si="3"/>
        <v/>
      </c>
      <c r="D26" s="142" t="str">
        <f t="shared" si="3"/>
        <v/>
      </c>
      <c r="E26" s="149"/>
      <c r="F26" s="61"/>
      <c r="G26" s="61"/>
      <c r="H26" s="61"/>
      <c r="I26" s="61"/>
      <c r="J26" s="61"/>
      <c r="K26" s="61"/>
      <c r="L26" s="61"/>
      <c r="M26" s="61"/>
      <c r="N26" s="84"/>
    </row>
    <row r="27" spans="1:15">
      <c r="A27" s="84"/>
      <c r="B27" s="142" t="str">
        <f t="shared" si="1"/>
        <v/>
      </c>
      <c r="C27" s="142" t="str">
        <f t="shared" si="3"/>
        <v/>
      </c>
      <c r="D27" s="142" t="str">
        <f t="shared" si="3"/>
        <v/>
      </c>
      <c r="E27" s="149"/>
      <c r="F27" s="61"/>
      <c r="G27" s="61"/>
      <c r="H27" s="61"/>
      <c r="I27" s="61"/>
      <c r="J27" s="61"/>
      <c r="K27" s="61"/>
      <c r="L27" s="61"/>
      <c r="M27" s="61"/>
      <c r="N27" s="84"/>
    </row>
    <row r="28" spans="1:15" s="140" customFormat="1">
      <c r="A28" s="84"/>
      <c r="B28" s="142" t="str">
        <f t="shared" si="1"/>
        <v/>
      </c>
      <c r="C28" s="142" t="str">
        <f t="shared" si="3"/>
        <v/>
      </c>
      <c r="D28" s="142" t="str">
        <f t="shared" si="3"/>
        <v/>
      </c>
      <c r="E28" s="149"/>
      <c r="F28" s="61"/>
      <c r="G28" s="61"/>
      <c r="H28" s="61"/>
      <c r="I28" s="61"/>
      <c r="J28" s="61"/>
      <c r="K28" s="61"/>
      <c r="L28" s="61"/>
      <c r="M28" s="61"/>
      <c r="N28" s="84"/>
    </row>
    <row r="29" spans="1:15" s="140" customFormat="1">
      <c r="A29" s="84"/>
      <c r="B29" s="142" t="str">
        <f t="shared" si="1"/>
        <v/>
      </c>
      <c r="C29" s="142" t="str">
        <f t="shared" si="3"/>
        <v/>
      </c>
      <c r="D29" s="142" t="str">
        <f t="shared" si="3"/>
        <v/>
      </c>
      <c r="E29" s="149"/>
      <c r="F29" s="61"/>
      <c r="G29" s="61"/>
      <c r="H29" s="61"/>
      <c r="I29" s="61"/>
      <c r="J29" s="61"/>
      <c r="K29" s="61"/>
      <c r="L29" s="61"/>
      <c r="M29" s="61"/>
      <c r="N29" s="84"/>
    </row>
    <row r="30" spans="1:15">
      <c r="A30" s="84"/>
      <c r="B30" s="142" t="str">
        <f t="shared" si="1"/>
        <v/>
      </c>
      <c r="C30" s="142" t="str">
        <f t="shared" si="3"/>
        <v/>
      </c>
      <c r="D30" s="142" t="str">
        <f t="shared" si="3"/>
        <v/>
      </c>
      <c r="E30" s="149"/>
      <c r="F30" s="61"/>
      <c r="G30" s="61"/>
      <c r="H30" s="61"/>
      <c r="I30" s="61"/>
      <c r="J30" s="61"/>
      <c r="K30" s="61"/>
      <c r="L30" s="61"/>
      <c r="M30" s="61"/>
      <c r="N30" s="84"/>
    </row>
    <row r="31" spans="1:15" ht="18.649999999999999" customHeight="1">
      <c r="A31" s="84"/>
      <c r="B31" s="142" t="str">
        <f t="shared" si="1"/>
        <v/>
      </c>
      <c r="C31" s="142" t="str">
        <f t="shared" si="3"/>
        <v/>
      </c>
      <c r="D31" s="142" t="str">
        <f t="shared" si="3"/>
        <v/>
      </c>
      <c r="E31" s="149"/>
      <c r="F31" s="61"/>
      <c r="G31" s="61"/>
      <c r="H31" s="61"/>
      <c r="I31" s="61"/>
      <c r="J31" s="61"/>
      <c r="K31" s="61"/>
      <c r="L31" s="61"/>
      <c r="M31" s="61"/>
      <c r="N31" s="84"/>
    </row>
    <row r="32" spans="1:15" ht="22" customHeight="1">
      <c r="A32" s="84"/>
      <c r="B32" s="84"/>
      <c r="C32" s="84"/>
      <c r="D32" s="84"/>
      <c r="E32" s="84"/>
      <c r="F32" s="84"/>
      <c r="G32" s="84"/>
      <c r="H32" s="84"/>
      <c r="I32" s="84"/>
      <c r="J32" s="84"/>
      <c r="K32" s="84"/>
      <c r="L32" s="84"/>
      <c r="M32" s="84"/>
      <c r="N32" s="84"/>
    </row>
    <row r="33" spans="1:15" ht="49.5" customHeight="1">
      <c r="A33" s="84"/>
      <c r="B33" s="196" t="s">
        <v>101</v>
      </c>
      <c r="C33" s="196"/>
      <c r="D33" s="196"/>
      <c r="E33" s="196"/>
      <c r="F33" s="196"/>
      <c r="G33" s="196"/>
      <c r="H33" s="196"/>
      <c r="I33" s="196"/>
      <c r="J33" s="84"/>
      <c r="K33" s="84"/>
      <c r="L33" s="84"/>
      <c r="M33" s="84"/>
      <c r="N33" s="84"/>
    </row>
    <row r="34" spans="1:15">
      <c r="A34" s="84"/>
      <c r="B34" s="84"/>
      <c r="C34" s="84"/>
      <c r="D34" s="84"/>
      <c r="E34" s="84"/>
      <c r="F34" s="84"/>
      <c r="G34" s="84"/>
      <c r="H34" s="84"/>
      <c r="I34" s="84"/>
      <c r="J34" s="84"/>
      <c r="K34" s="84"/>
      <c r="L34" s="84"/>
      <c r="M34" s="84"/>
      <c r="N34" s="84"/>
    </row>
    <row r="35" spans="1:15">
      <c r="A35" s="84"/>
      <c r="B35" s="181" t="s">
        <v>278</v>
      </c>
      <c r="C35" s="181"/>
      <c r="D35" s="181"/>
      <c r="E35" s="181"/>
      <c r="F35" s="148"/>
      <c r="G35" s="148"/>
      <c r="H35" s="148"/>
      <c r="I35" s="148"/>
      <c r="J35" s="84"/>
      <c r="K35" s="84"/>
      <c r="L35" s="84"/>
      <c r="M35" s="84"/>
      <c r="N35" s="84"/>
      <c r="O35" s="150"/>
    </row>
    <row r="36" spans="1:15" ht="123.65" customHeight="1">
      <c r="A36" s="84"/>
      <c r="B36" s="180"/>
      <c r="C36" s="180"/>
      <c r="D36" s="180"/>
      <c r="E36" s="180"/>
      <c r="F36" s="180"/>
      <c r="G36" s="180"/>
      <c r="H36" s="180"/>
      <c r="I36" s="180"/>
      <c r="J36" s="84"/>
      <c r="K36" s="84"/>
      <c r="L36" s="84"/>
      <c r="M36" s="84"/>
      <c r="N36" s="84"/>
      <c r="O36" s="150"/>
    </row>
    <row r="37" spans="1:15">
      <c r="A37" s="84"/>
      <c r="B37" s="84"/>
      <c r="C37" s="84"/>
      <c r="D37" s="84"/>
      <c r="E37" s="84"/>
      <c r="F37" s="84"/>
      <c r="G37" s="84"/>
      <c r="H37" s="84"/>
      <c r="I37" s="84"/>
      <c r="J37" s="84"/>
      <c r="K37" s="84"/>
      <c r="L37" s="84"/>
      <c r="M37" s="84"/>
      <c r="N37" s="84"/>
    </row>
    <row r="38" spans="1:15">
      <c r="A38" s="84"/>
      <c r="B38" s="84"/>
      <c r="C38" s="84"/>
      <c r="D38" s="84"/>
      <c r="E38" s="84"/>
      <c r="F38" s="84"/>
      <c r="G38" s="84"/>
      <c r="H38" s="84"/>
      <c r="I38" s="84"/>
      <c r="J38" s="84"/>
      <c r="K38" s="84"/>
      <c r="L38" s="84"/>
      <c r="M38" s="84"/>
      <c r="N38" s="84"/>
    </row>
    <row r="39" spans="1:15">
      <c r="A39" s="84"/>
      <c r="B39" s="84"/>
      <c r="C39" s="84"/>
      <c r="D39" s="84"/>
      <c r="E39" s="84"/>
      <c r="F39" s="84"/>
      <c r="G39" s="84"/>
      <c r="H39" s="84"/>
      <c r="I39" s="84"/>
      <c r="J39" s="84"/>
      <c r="K39" s="84"/>
      <c r="L39" s="84"/>
      <c r="M39" s="84"/>
      <c r="N39" s="84"/>
    </row>
    <row r="40" spans="1:15">
      <c r="A40" s="84"/>
      <c r="B40" s="84"/>
      <c r="C40" s="84"/>
      <c r="D40" s="84"/>
      <c r="E40" s="84"/>
      <c r="F40" s="84"/>
      <c r="G40" s="84"/>
      <c r="H40" s="84"/>
      <c r="I40" s="84"/>
      <c r="J40" s="84"/>
      <c r="K40" s="84"/>
      <c r="L40" s="84"/>
      <c r="M40" s="84"/>
      <c r="N40" s="84"/>
    </row>
    <row r="41" spans="1:15">
      <c r="A41" s="84"/>
      <c r="B41" s="84"/>
      <c r="C41" s="84"/>
      <c r="D41" s="84"/>
      <c r="E41" s="84"/>
      <c r="F41" s="84"/>
      <c r="G41" s="84"/>
      <c r="H41" s="84"/>
      <c r="I41" s="84"/>
      <c r="J41" s="84"/>
      <c r="K41" s="84"/>
      <c r="L41" s="84"/>
      <c r="M41" s="84"/>
      <c r="N41" s="84"/>
    </row>
    <row r="42" spans="1:15">
      <c r="A42" s="84"/>
      <c r="B42" s="84"/>
      <c r="C42" s="84"/>
      <c r="D42" s="84"/>
      <c r="E42" s="84"/>
      <c r="F42" s="84"/>
      <c r="G42" s="84"/>
      <c r="H42" s="84"/>
      <c r="I42" s="84"/>
      <c r="J42" s="84"/>
      <c r="K42" s="84"/>
      <c r="L42" s="84"/>
      <c r="M42" s="84"/>
      <c r="N42" s="84"/>
    </row>
    <row r="43" spans="1:15">
      <c r="A43" s="84"/>
      <c r="B43" s="84"/>
      <c r="C43" s="84"/>
      <c r="D43" s="84"/>
      <c r="E43" s="84"/>
      <c r="F43" s="84"/>
      <c r="G43" s="84"/>
      <c r="H43" s="84"/>
      <c r="I43" s="84"/>
      <c r="J43" s="84"/>
      <c r="K43" s="84"/>
      <c r="L43" s="84"/>
      <c r="M43" s="84"/>
      <c r="N43" s="84"/>
    </row>
  </sheetData>
  <sheetProtection algorithmName="SHA-512" hashValue="xkVnAzTVGPIyuCGQR+wbsrqlGn479XSVHmE0sPuMniLMA4Hwfs+vCnaHTTXKZ43APhm1jJYjIc+ZysLXBuW8rw==" saltValue="GIacEmHnLPw5HTkARi76yw==" spinCount="100000" sheet="1" objects="1" scenarios="1" formatColumns="0" formatRows="0"/>
  <mergeCells count="9">
    <mergeCell ref="B36:I36"/>
    <mergeCell ref="B33:I33"/>
    <mergeCell ref="F20:I20"/>
    <mergeCell ref="J20:M20"/>
    <mergeCell ref="A1:N1"/>
    <mergeCell ref="A2:N2"/>
    <mergeCell ref="A4:N4"/>
    <mergeCell ref="F6:I6"/>
    <mergeCell ref="B35:E35"/>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Start</vt:lpstr>
      <vt:lpstr>Production Info</vt:lpstr>
      <vt:lpstr>Energy - Info</vt:lpstr>
      <vt:lpstr>CO2 - Info</vt:lpstr>
      <vt:lpstr>Energy &amp; CO2 - Input</vt:lpstr>
      <vt:lpstr> Water - Info</vt:lpstr>
      <vt:lpstr>Water - input</vt:lpstr>
      <vt:lpstr> Air - info</vt:lpstr>
      <vt:lpstr>Air - input</vt:lpstr>
      <vt:lpstr>Emission data - Input</vt:lpstr>
      <vt:lpstr>Energy &amp; Emissions - Calc</vt:lpstr>
      <vt:lpstr>Annual_pulp_production</vt:lpstr>
      <vt:lpstr>Co_generated_net_electricity</vt:lpstr>
      <vt:lpstr>Co_generated_net_heat</vt:lpstr>
      <vt:lpstr>External_Fuel_CO2</vt:lpstr>
      <vt:lpstr>External_Fuel_Energy</vt:lpstr>
      <vt:lpstr>Internal_Electricity_Energy</vt:lpstr>
      <vt:lpstr>Internal_Fuel_CO2</vt:lpstr>
      <vt:lpstr>Internal_Fuel_Energy</vt:lpstr>
      <vt:lpstr>Purchased_Electricity_CO2</vt:lpstr>
      <vt:lpstr>Purchased_Electricity_Energy</vt:lpstr>
      <vt:lpstr>Sold_Electricity_Energy</vt:lpstr>
      <vt:lpstr>Sold_Fuel_CO2</vt:lpstr>
      <vt:lpstr>Sold_Fuel_Energy</vt:lpstr>
      <vt:lpstr>Specific_emssion__kg_tonne_AOX</vt:lpstr>
      <vt:lpstr>Specific_emssion__kg_tonne_COD</vt:lpstr>
      <vt:lpstr>Specific_emssion__kg_tonne_NOx</vt:lpstr>
      <vt:lpstr>Specific_emssion__kg_tonne_NOx_Deducted</vt:lpstr>
      <vt:lpstr>Specific_emssion__kg_tonne_P</vt:lpstr>
      <vt:lpstr>Specific_emssion__kg_tonne_S</vt:lpstr>
      <vt:lpstr>Specific_emssion__kg_tonne_S_Deducted</vt:lpstr>
      <vt:lpstr>Specific_emssion__kg_tonne_TRS</vt:lpstr>
    </vt:vector>
  </TitlesOfParts>
  <Company>Miljömärkning Sverige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Ulla Sahlberg (Svanen)</dc:creator>
  <cp:lastModifiedBy>Ulla Sahlberg (Svanen)</cp:lastModifiedBy>
  <cp:lastPrinted>2019-06-14T13:29:45Z</cp:lastPrinted>
  <dcterms:created xsi:type="dcterms:W3CDTF">2013-08-22T13:36:14Z</dcterms:created>
  <dcterms:modified xsi:type="dcterms:W3CDTF">2021-02-03T11:26:53Z</dcterms:modified>
</cp:coreProperties>
</file>